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440" windowHeight="8760"/>
  </bookViews>
  <sheets>
    <sheet name="Приложение" sheetId="1" r:id="rId1"/>
  </sheets>
  <definedNames>
    <definedName name="Z_46BC8FB3_7046_4632_8AED_C0A6515ADC37_.wvu.PrintArea" localSheetId="0" hidden="1">Приложение!$A$1:$H$24</definedName>
    <definedName name="Z_46BC8FB3_7046_4632_8AED_C0A6515ADC37_.wvu.PrintTitles" localSheetId="0" hidden="1">Приложение!$5:$9</definedName>
    <definedName name="Z_46C5799D_000C_437A_A589_81CBD2EE5929_.wvu.PrintArea" localSheetId="0" hidden="1">Приложение!$A$1:$H$24</definedName>
    <definedName name="Z_46C5799D_000C_437A_A589_81CBD2EE5929_.wvu.PrintTitles" localSheetId="0" hidden="1">Приложение!$5:$9</definedName>
    <definedName name="Z_5BB3B6B4_BAE6_43DC_A3E2_520709370D0A_.wvu.Cols" localSheetId="0" hidden="1">Приложение!$C:$C</definedName>
    <definedName name="Z_5BB3B6B4_BAE6_43DC_A3E2_520709370D0A_.wvu.PrintArea" localSheetId="0" hidden="1">Приложение!$A$1:$H$24</definedName>
    <definedName name="Z_5BB3B6B4_BAE6_43DC_A3E2_520709370D0A_.wvu.PrintTitles" localSheetId="0" hidden="1">Приложение!$5:$9</definedName>
    <definedName name="_xlnm.Print_Titles" localSheetId="0">Приложение!$5:$9</definedName>
    <definedName name="_xlnm.Print_Area" localSheetId="0">Приложение!$A$1:$L$28</definedName>
  </definedNames>
  <calcPr calcId="125725"/>
  <customWorkbookViews>
    <customWorkbookView name="ShkutaNV - Личное представление" guid="{46BC8FB3-7046-4632-8AED-C0A6515ADC37}" mergeInterval="0" personalView="1" maximized="1" xWindow="1" yWindow="1" windowWidth="1676" windowHeight="820" activeSheetId="1"/>
    <customWorkbookView name="ShevevaGM - Личное представление" guid="{46C5799D-000C-437A-A589-81CBD2EE5929}" mergeInterval="0" personalView="1" maximized="1" xWindow="1" yWindow="1" windowWidth="1676" windowHeight="800" activeSheetId="1"/>
    <customWorkbookView name="BondarenkoMA - Личное представление" guid="{5BB3B6B4-BAE6-43DC-A3E2-520709370D0A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E18" i="1"/>
  <c r="E17"/>
  <c r="H16"/>
  <c r="E14"/>
  <c r="I14"/>
  <c r="I13" s="1"/>
  <c r="I11"/>
  <c r="E12"/>
  <c r="G19"/>
  <c r="H19"/>
  <c r="F19"/>
  <c r="F22" l="1"/>
  <c r="F21"/>
  <c r="G21"/>
  <c r="F23"/>
  <c r="G13"/>
  <c r="G16"/>
  <c r="F16"/>
  <c r="F15" s="1"/>
  <c r="G22"/>
  <c r="H21"/>
  <c r="F20" l="1"/>
  <c r="I15"/>
  <c r="J11"/>
  <c r="K11"/>
  <c r="L11"/>
  <c r="J13"/>
  <c r="K13"/>
  <c r="L13"/>
  <c r="H13"/>
  <c r="J15"/>
  <c r="K15"/>
  <c r="L15"/>
  <c r="H15"/>
  <c r="I20"/>
  <c r="J20"/>
  <c r="K20"/>
  <c r="L20"/>
  <c r="H20"/>
  <c r="I23"/>
  <c r="J23"/>
  <c r="K23"/>
  <c r="L23"/>
  <c r="H23"/>
  <c r="L10" l="1"/>
  <c r="J10"/>
  <c r="K10"/>
  <c r="I10"/>
  <c r="E24" l="1"/>
  <c r="F13"/>
  <c r="F11"/>
  <c r="G11"/>
  <c r="H11"/>
  <c r="G23"/>
  <c r="E22"/>
  <c r="G20"/>
  <c r="E21"/>
  <c r="E19"/>
  <c r="E16"/>
  <c r="F10" l="1"/>
  <c r="E23"/>
  <c r="E11"/>
  <c r="H10"/>
  <c r="G15"/>
  <c r="E20"/>
  <c r="E13"/>
  <c r="E15" l="1"/>
  <c r="G10" l="1"/>
  <c r="E10" s="1"/>
</calcChain>
</file>

<file path=xl/sharedStrings.xml><?xml version="1.0" encoding="utf-8"?>
<sst xmlns="http://schemas.openxmlformats.org/spreadsheetml/2006/main" count="53" uniqueCount="43">
  <si>
    <t>итого</t>
  </si>
  <si>
    <t>в т.ч. софинан-сирование</t>
  </si>
  <si>
    <t>№/п</t>
  </si>
  <si>
    <t>в том числе:</t>
  </si>
  <si>
    <t>ИТОГО</t>
  </si>
  <si>
    <t>Национальный проект "Культура", всего</t>
  </si>
  <si>
    <t>Национальный проект "Жилье и городская среда", всего</t>
  </si>
  <si>
    <t>Национальный проект "Демография", всего</t>
  </si>
  <si>
    <t>Национальный проект "Безопасные и качественные автомобильные дороги", всего</t>
  </si>
  <si>
    <t>ВСЕГО по городу Мурманску</t>
  </si>
  <si>
    <t>Местный бюджет</t>
  </si>
  <si>
    <t>Областной  (федеральный) бюджет</t>
  </si>
  <si>
    <t>Плановые назначения</t>
  </si>
  <si>
    <t>Комитет по культуре</t>
  </si>
  <si>
    <t>Комитет по развитию городского хозяйства</t>
  </si>
  <si>
    <t>Комитет по строительству</t>
  </si>
  <si>
    <t>Главный распорядитель 
средств бюджета</t>
  </si>
  <si>
    <t>Перечень региональных проектов, 
направленных на реализацию национальных проектов</t>
  </si>
  <si>
    <t>Региональный проект "Спорт - норма жизни"</t>
  </si>
  <si>
    <t>A1</t>
  </si>
  <si>
    <t>P5</t>
  </si>
  <si>
    <t>R1</t>
  </si>
  <si>
    <t>Региональный проект "Обеспечение устойчивого сокращения непригодного для проживания жилищного фонда"</t>
  </si>
  <si>
    <t xml:space="preserve"> F3</t>
  </si>
  <si>
    <t xml:space="preserve"> F1</t>
  </si>
  <si>
    <t>Региональный проект "Жилье"</t>
  </si>
  <si>
    <t>Комитет градостроительства и территориального развития</t>
  </si>
  <si>
    <t>Комитет имущественных отношений</t>
  </si>
  <si>
    <t>Региональный проект "Культурная среда"</t>
  </si>
  <si>
    <t>2020 год</t>
  </si>
  <si>
    <t>Национальный проект "Образование", всего</t>
  </si>
  <si>
    <t>E1</t>
  </si>
  <si>
    <t>Региональный проект "Современная школа"</t>
  </si>
  <si>
    <t>P2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</si>
  <si>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</si>
  <si>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руб.</t>
  </si>
  <si>
    <t>Региональный проект "Дорожная сеть" *</t>
  </si>
  <si>
    <t>Приложение</t>
  </si>
  <si>
    <t>Исполнение</t>
  </si>
  <si>
    <t xml:space="preserve"> F2</t>
  </si>
  <si>
    <t>Региональный проект "Формирование комфортной городской среды"</t>
  </si>
  <si>
    <t>* Заключено Соглашение о предоставлении иного межбюджетного трансферта, имеющего целевое назначение, из бюджета субъекта Российской Федерации местному бюджету от 22.01.2020 № 47701000-1-2019-011
на сумму 767 825 713 руб. 75 коп. (в том числе за счет средств федерального бюджета на сумму 591 363 018 руб. 83 коп.). Планируется доведение бюджетных ассигнований в сумме 143 825 713 руб. 75 коп.</t>
  </si>
  <si>
    <t>Объем бюджетных ассигнований,
предусмотренный на финансирование региональных проектов на 2020 год,
по состоянию на 27.02.2020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</si>
</sst>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164" fontId="2" fillId="0" borderId="0" xfId="0" applyNumberFormat="1" applyFont="1" applyBorder="1"/>
    <xf numFmtId="164" fontId="3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textRotation="255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0" xfId="0" applyNumberFormat="1" applyFont="1"/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3" fontId="11" fillId="0" borderId="0" xfId="1" applyFont="1"/>
    <xf numFmtId="0" fontId="9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topLeftCell="A7" zoomScale="85" zoomScaleSheetLayoutView="85" workbookViewId="0">
      <selection activeCell="B24" sqref="B24"/>
    </sheetView>
  </sheetViews>
  <sheetFormatPr defaultColWidth="9.140625" defaultRowHeight="15.75"/>
  <cols>
    <col min="1" max="1" width="4.42578125" style="4" customWidth="1"/>
    <col min="2" max="2" width="60.140625" style="2" customWidth="1"/>
    <col min="3" max="3" width="8.7109375" style="2" hidden="1" customWidth="1"/>
    <col min="4" max="4" width="25.28515625" style="2" customWidth="1"/>
    <col min="5" max="6" width="18.85546875" style="2" customWidth="1"/>
    <col min="7" max="7" width="16.7109375" style="2" customWidth="1"/>
    <col min="8" max="8" width="16.7109375" style="3" customWidth="1"/>
    <col min="9" max="12" width="16.7109375" style="2" customWidth="1"/>
    <col min="13" max="16384" width="9.140625" style="2"/>
  </cols>
  <sheetData>
    <row r="1" spans="1:14">
      <c r="H1" s="6"/>
      <c r="L1" s="33" t="s">
        <v>37</v>
      </c>
    </row>
    <row r="2" spans="1:14" ht="57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4">
      <c r="A4" s="58"/>
      <c r="B4" s="58"/>
      <c r="H4" s="6"/>
      <c r="L4" s="33" t="s">
        <v>35</v>
      </c>
    </row>
    <row r="5" spans="1:14" ht="26.25" customHeight="1">
      <c r="A5" s="49" t="s">
        <v>2</v>
      </c>
      <c r="B5" s="46" t="s">
        <v>17</v>
      </c>
      <c r="C5" s="21"/>
      <c r="D5" s="46" t="s">
        <v>16</v>
      </c>
      <c r="E5" s="51" t="s">
        <v>29</v>
      </c>
      <c r="F5" s="52"/>
      <c r="G5" s="52"/>
      <c r="H5" s="52"/>
      <c r="I5" s="52"/>
      <c r="J5" s="52"/>
      <c r="K5" s="52"/>
      <c r="L5" s="53"/>
      <c r="M5" s="9"/>
      <c r="N5" s="9"/>
    </row>
    <row r="6" spans="1:14" ht="21" customHeight="1">
      <c r="A6" s="49"/>
      <c r="B6" s="46"/>
      <c r="C6" s="21"/>
      <c r="D6" s="46"/>
      <c r="E6" s="46" t="s">
        <v>12</v>
      </c>
      <c r="F6" s="46"/>
      <c r="G6" s="46"/>
      <c r="H6" s="46"/>
      <c r="I6" s="46" t="s">
        <v>38</v>
      </c>
      <c r="J6" s="46"/>
      <c r="K6" s="46"/>
      <c r="L6" s="46"/>
      <c r="M6" s="9"/>
      <c r="N6" s="9"/>
    </row>
    <row r="7" spans="1:14" ht="15.75" customHeight="1">
      <c r="A7" s="49"/>
      <c r="B7" s="46"/>
      <c r="C7" s="21"/>
      <c r="D7" s="46"/>
      <c r="E7" s="46" t="s">
        <v>4</v>
      </c>
      <c r="F7" s="48" t="s">
        <v>3</v>
      </c>
      <c r="G7" s="48"/>
      <c r="H7" s="48"/>
      <c r="I7" s="46" t="s">
        <v>4</v>
      </c>
      <c r="J7" s="48" t="s">
        <v>3</v>
      </c>
      <c r="K7" s="48"/>
      <c r="L7" s="48"/>
    </row>
    <row r="8" spans="1:14" ht="24" customHeight="1">
      <c r="A8" s="49"/>
      <c r="B8" s="50"/>
      <c r="C8" s="22"/>
      <c r="D8" s="50"/>
      <c r="E8" s="47"/>
      <c r="F8" s="46" t="s">
        <v>11</v>
      </c>
      <c r="G8" s="48" t="s">
        <v>10</v>
      </c>
      <c r="H8" s="48"/>
      <c r="I8" s="47"/>
      <c r="J8" s="46" t="s">
        <v>11</v>
      </c>
      <c r="K8" s="48" t="s">
        <v>10</v>
      </c>
      <c r="L8" s="48"/>
    </row>
    <row r="9" spans="1:14" ht="37.5" customHeight="1">
      <c r="A9" s="49"/>
      <c r="B9" s="50"/>
      <c r="C9" s="22"/>
      <c r="D9" s="50"/>
      <c r="E9" s="47"/>
      <c r="F9" s="46"/>
      <c r="G9" s="5" t="s">
        <v>0</v>
      </c>
      <c r="H9" s="32" t="s">
        <v>1</v>
      </c>
      <c r="I9" s="47"/>
      <c r="J9" s="46"/>
      <c r="K9" s="5" t="s">
        <v>0</v>
      </c>
      <c r="L9" s="42" t="s">
        <v>1</v>
      </c>
    </row>
    <row r="10" spans="1:14">
      <c r="A10" s="7"/>
      <c r="B10" s="16" t="s">
        <v>9</v>
      </c>
      <c r="C10" s="23"/>
      <c r="D10" s="17"/>
      <c r="E10" s="34">
        <f>F10+G10</f>
        <v>1771298006.97</v>
      </c>
      <c r="F10" s="34">
        <f>F11+F13+F15+F20+F23</f>
        <v>1341881215.78</v>
      </c>
      <c r="G10" s="34">
        <f>G11+G13+G15+G20+G23</f>
        <v>429416791.19</v>
      </c>
      <c r="H10" s="35">
        <f>H11+H13+H15+H20+H23</f>
        <v>350733077.28999996</v>
      </c>
      <c r="I10" s="34">
        <f t="shared" ref="I10:L10" si="0">I11+I13+I15+I20+I23</f>
        <v>4620</v>
      </c>
      <c r="J10" s="34">
        <f t="shared" si="0"/>
        <v>0</v>
      </c>
      <c r="K10" s="34">
        <f t="shared" si="0"/>
        <v>4620</v>
      </c>
      <c r="L10" s="35">
        <f t="shared" si="0"/>
        <v>0</v>
      </c>
    </row>
    <row r="11" spans="1:14">
      <c r="A11" s="60">
        <v>1</v>
      </c>
      <c r="B11" s="18" t="s">
        <v>5</v>
      </c>
      <c r="C11" s="24"/>
      <c r="D11" s="19"/>
      <c r="E11" s="36">
        <f t="shared" ref="E11:E24" si="1">F11+G11</f>
        <v>5000000</v>
      </c>
      <c r="F11" s="36">
        <f>SUM(F12:F12)</f>
        <v>5000000</v>
      </c>
      <c r="G11" s="36">
        <f>SUM(G12:G12)</f>
        <v>0</v>
      </c>
      <c r="H11" s="35">
        <f>SUM(H12:H12)</f>
        <v>0</v>
      </c>
      <c r="I11" s="36">
        <f>SUM(I12:I12)</f>
        <v>0</v>
      </c>
      <c r="J11" s="36">
        <f t="shared" ref="J11:L11" si="2">SUM(J12:J12)</f>
        <v>0</v>
      </c>
      <c r="K11" s="36">
        <f t="shared" si="2"/>
        <v>0</v>
      </c>
      <c r="L11" s="35">
        <f t="shared" si="2"/>
        <v>0</v>
      </c>
    </row>
    <row r="12" spans="1:14" ht="31.5" customHeight="1">
      <c r="A12" s="61"/>
      <c r="B12" s="30" t="s">
        <v>28</v>
      </c>
      <c r="C12" s="25" t="s">
        <v>19</v>
      </c>
      <c r="D12" s="43" t="s">
        <v>13</v>
      </c>
      <c r="E12" s="37">
        <f>F12+G12</f>
        <v>5000000</v>
      </c>
      <c r="F12" s="37">
        <v>5000000</v>
      </c>
      <c r="G12" s="37"/>
      <c r="H12" s="38"/>
      <c r="I12" s="37"/>
      <c r="J12" s="37"/>
      <c r="K12" s="37"/>
      <c r="L12" s="38"/>
    </row>
    <row r="13" spans="1:14">
      <c r="A13" s="60">
        <v>2</v>
      </c>
      <c r="B13" s="18" t="s">
        <v>30</v>
      </c>
      <c r="C13" s="24"/>
      <c r="D13" s="19"/>
      <c r="E13" s="36">
        <f t="shared" si="1"/>
        <v>35893826</v>
      </c>
      <c r="F13" s="36">
        <f>SUM(F14:F14)</f>
        <v>0</v>
      </c>
      <c r="G13" s="36">
        <f>SUM(G14:G14)</f>
        <v>35893826</v>
      </c>
      <c r="H13" s="35">
        <f>SUM(H14:H14)</f>
        <v>0</v>
      </c>
      <c r="I13" s="36">
        <f>SUM(I14:I14)</f>
        <v>4620</v>
      </c>
      <c r="J13" s="36">
        <f t="shared" ref="J13:L13" si="3">SUM(J14:J14)</f>
        <v>0</v>
      </c>
      <c r="K13" s="36">
        <f t="shared" si="3"/>
        <v>4620</v>
      </c>
      <c r="L13" s="35">
        <f t="shared" si="3"/>
        <v>0</v>
      </c>
    </row>
    <row r="14" spans="1:14" ht="31.5" customHeight="1">
      <c r="A14" s="61"/>
      <c r="B14" s="31" t="s">
        <v>32</v>
      </c>
      <c r="C14" s="25" t="s">
        <v>31</v>
      </c>
      <c r="D14" s="43" t="s">
        <v>15</v>
      </c>
      <c r="E14" s="37">
        <f>F14+G14</f>
        <v>35893826</v>
      </c>
      <c r="F14" s="37"/>
      <c r="G14" s="37">
        <v>35893826</v>
      </c>
      <c r="H14" s="38"/>
      <c r="I14" s="37">
        <f>J14+K14</f>
        <v>4620</v>
      </c>
      <c r="J14" s="37"/>
      <c r="K14" s="37">
        <v>4620</v>
      </c>
      <c r="L14" s="38"/>
    </row>
    <row r="15" spans="1:14" ht="31.5">
      <c r="A15" s="60">
        <v>3</v>
      </c>
      <c r="B15" s="27" t="s">
        <v>6</v>
      </c>
      <c r="C15" s="28"/>
      <c r="D15" s="19"/>
      <c r="E15" s="36">
        <f t="shared" si="1"/>
        <v>705015003.06999993</v>
      </c>
      <c r="F15" s="36">
        <f>SUM(F16:F19)</f>
        <v>505851795.77999997</v>
      </c>
      <c r="G15" s="36">
        <f>SUM(G16:G19)</f>
        <v>199163207.28999999</v>
      </c>
      <c r="H15" s="35">
        <f>SUM(H16:H19)</f>
        <v>199163207.28999999</v>
      </c>
      <c r="I15" s="36">
        <f t="shared" ref="I15:L15" si="4">SUM(I16:I19)</f>
        <v>0</v>
      </c>
      <c r="J15" s="36">
        <f t="shared" si="4"/>
        <v>0</v>
      </c>
      <c r="K15" s="36">
        <f t="shared" si="4"/>
        <v>0</v>
      </c>
      <c r="L15" s="35">
        <f t="shared" si="4"/>
        <v>0</v>
      </c>
    </row>
    <row r="16" spans="1:14" ht="31.5" customHeight="1">
      <c r="A16" s="61"/>
      <c r="B16" s="31" t="s">
        <v>25</v>
      </c>
      <c r="C16" s="25" t="s">
        <v>24</v>
      </c>
      <c r="D16" s="43" t="s">
        <v>26</v>
      </c>
      <c r="E16" s="39">
        <f t="shared" si="1"/>
        <v>29726830.640000001</v>
      </c>
      <c r="F16" s="39">
        <f>14663415.32+200000</f>
        <v>14863415.32</v>
      </c>
      <c r="G16" s="39">
        <f>14663415.32+200000</f>
        <v>14863415.32</v>
      </c>
      <c r="H16" s="40">
        <f>14663415.32+200000</f>
        <v>14863415.32</v>
      </c>
      <c r="I16" s="37"/>
      <c r="J16" s="39"/>
      <c r="K16" s="39"/>
      <c r="L16" s="40"/>
    </row>
    <row r="17" spans="1:12" ht="31.5" customHeight="1">
      <c r="A17" s="61"/>
      <c r="B17" s="56" t="s">
        <v>40</v>
      </c>
      <c r="C17" s="54" t="s">
        <v>39</v>
      </c>
      <c r="D17" s="43" t="s">
        <v>13</v>
      </c>
      <c r="E17" s="39">
        <f t="shared" si="1"/>
        <v>210434030</v>
      </c>
      <c r="F17" s="39">
        <v>151139470</v>
      </c>
      <c r="G17" s="39">
        <v>59294560</v>
      </c>
      <c r="H17" s="40">
        <v>59294560</v>
      </c>
      <c r="I17" s="37"/>
      <c r="J17" s="39"/>
      <c r="K17" s="39"/>
      <c r="L17" s="40"/>
    </row>
    <row r="18" spans="1:12" ht="31.5" customHeight="1">
      <c r="A18" s="61"/>
      <c r="B18" s="57"/>
      <c r="C18" s="55"/>
      <c r="D18" s="43" t="s">
        <v>14</v>
      </c>
      <c r="E18" s="39">
        <f t="shared" si="1"/>
        <v>201550000</v>
      </c>
      <c r="F18" s="39">
        <v>100775000</v>
      </c>
      <c r="G18" s="39">
        <v>100775000</v>
      </c>
      <c r="H18" s="40">
        <v>100775000</v>
      </c>
      <c r="I18" s="37"/>
      <c r="J18" s="39"/>
      <c r="K18" s="39"/>
      <c r="L18" s="40"/>
    </row>
    <row r="19" spans="1:12" ht="47.25">
      <c r="A19" s="61"/>
      <c r="B19" s="31" t="s">
        <v>22</v>
      </c>
      <c r="C19" s="29" t="s">
        <v>23</v>
      </c>
      <c r="D19" s="43" t="s">
        <v>27</v>
      </c>
      <c r="E19" s="39">
        <f t="shared" si="1"/>
        <v>263304142.42999998</v>
      </c>
      <c r="F19" s="37">
        <f>166308318.48+15803242.16+56962349.82</f>
        <v>239073910.45999998</v>
      </c>
      <c r="G19" s="37">
        <f>15803242.16+8426989.81</f>
        <v>24230231.969999999</v>
      </c>
      <c r="H19" s="38">
        <f>15803242.16+8426989.81</f>
        <v>24230231.969999999</v>
      </c>
      <c r="I19" s="37"/>
      <c r="J19" s="39"/>
      <c r="K19" s="39"/>
      <c r="L19" s="38"/>
    </row>
    <row r="20" spans="1:12" s="1" customFormat="1">
      <c r="A20" s="60">
        <v>4</v>
      </c>
      <c r="B20" s="27" t="s">
        <v>7</v>
      </c>
      <c r="C20" s="28"/>
      <c r="D20" s="19"/>
      <c r="E20" s="36">
        <f t="shared" si="1"/>
        <v>401389177.89999998</v>
      </c>
      <c r="F20" s="36">
        <f>SUM(F21:F22)</f>
        <v>267029420</v>
      </c>
      <c r="G20" s="36">
        <f>SUM(G21:G22)</f>
        <v>134359757.90000001</v>
      </c>
      <c r="H20" s="35">
        <f>SUM(H21:H22)</f>
        <v>91569870</v>
      </c>
      <c r="I20" s="36">
        <f t="shared" ref="I20:L20" si="5">SUM(I21:I22)</f>
        <v>0</v>
      </c>
      <c r="J20" s="36">
        <f t="shared" si="5"/>
        <v>0</v>
      </c>
      <c r="K20" s="36">
        <f t="shared" si="5"/>
        <v>0</v>
      </c>
      <c r="L20" s="35">
        <f t="shared" si="5"/>
        <v>0</v>
      </c>
    </row>
    <row r="21" spans="1:12" ht="54" customHeight="1">
      <c r="A21" s="61"/>
      <c r="B21" s="31" t="s">
        <v>34</v>
      </c>
      <c r="C21" s="25" t="s">
        <v>33</v>
      </c>
      <c r="D21" s="43" t="s">
        <v>15</v>
      </c>
      <c r="E21" s="37">
        <f t="shared" si="1"/>
        <v>246164940</v>
      </c>
      <c r="F21" s="37">
        <f>134250916.69+49680263.31</f>
        <v>183931180</v>
      </c>
      <c r="G21" s="37">
        <f>49680263.31+4498430+8055066.69</f>
        <v>62233760</v>
      </c>
      <c r="H21" s="38">
        <f>49680263.31+8055066.69</f>
        <v>57735330</v>
      </c>
      <c r="I21" s="37"/>
      <c r="J21" s="37"/>
      <c r="K21" s="37"/>
      <c r="L21" s="38"/>
    </row>
    <row r="22" spans="1:12" ht="31.5" customHeight="1">
      <c r="A22" s="61"/>
      <c r="B22" s="14" t="s">
        <v>18</v>
      </c>
      <c r="C22" s="25" t="s">
        <v>20</v>
      </c>
      <c r="D22" s="20" t="s">
        <v>15</v>
      </c>
      <c r="E22" s="37">
        <f t="shared" si="1"/>
        <v>155224237.90000001</v>
      </c>
      <c r="F22" s="37">
        <f>49263700+33834540</f>
        <v>83098240</v>
      </c>
      <c r="G22" s="37">
        <f>33834540+24004984.9+14286473</f>
        <v>72125997.900000006</v>
      </c>
      <c r="H22" s="38">
        <v>33834540</v>
      </c>
      <c r="I22" s="37"/>
      <c r="J22" s="37"/>
      <c r="K22" s="37"/>
      <c r="L22" s="38"/>
    </row>
    <row r="23" spans="1:12" s="1" customFormat="1" ht="31.5">
      <c r="A23" s="60">
        <v>5</v>
      </c>
      <c r="B23" s="27" t="s">
        <v>8</v>
      </c>
      <c r="C23" s="28"/>
      <c r="D23" s="19"/>
      <c r="E23" s="36">
        <f t="shared" si="1"/>
        <v>624000000</v>
      </c>
      <c r="F23" s="36">
        <f>SUM(F24:F24)</f>
        <v>564000000</v>
      </c>
      <c r="G23" s="36">
        <f>SUM(G24:G24)</f>
        <v>60000000</v>
      </c>
      <c r="H23" s="35">
        <f>SUM(H24:H24)</f>
        <v>60000000</v>
      </c>
      <c r="I23" s="36">
        <f t="shared" ref="I23:L23" si="6">SUM(I24:I24)</f>
        <v>0</v>
      </c>
      <c r="J23" s="36">
        <f t="shared" si="6"/>
        <v>0</v>
      </c>
      <c r="K23" s="36">
        <f t="shared" si="6"/>
        <v>0</v>
      </c>
      <c r="L23" s="35">
        <f t="shared" si="6"/>
        <v>0</v>
      </c>
    </row>
    <row r="24" spans="1:12" ht="31.5" customHeight="1">
      <c r="A24" s="13"/>
      <c r="B24" s="15" t="s">
        <v>36</v>
      </c>
      <c r="C24" s="26" t="s">
        <v>21</v>
      </c>
      <c r="D24" s="20" t="s">
        <v>14</v>
      </c>
      <c r="E24" s="39">
        <f t="shared" si="1"/>
        <v>624000000</v>
      </c>
      <c r="F24" s="37">
        <v>564000000</v>
      </c>
      <c r="G24" s="37">
        <v>60000000</v>
      </c>
      <c r="H24" s="38">
        <v>60000000</v>
      </c>
      <c r="I24" s="37"/>
      <c r="J24" s="39"/>
      <c r="K24" s="39"/>
      <c r="L24" s="38"/>
    </row>
    <row r="25" spans="1:12">
      <c r="A25" s="8"/>
      <c r="B25" s="9"/>
      <c r="C25" s="9"/>
      <c r="D25" s="10"/>
      <c r="E25" s="11"/>
      <c r="F25" s="11"/>
      <c r="G25" s="11"/>
      <c r="H25" s="12"/>
    </row>
    <row r="26" spans="1:12" ht="33" customHeight="1">
      <c r="B26" s="59" t="s">
        <v>41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>
      <c r="J27" s="44"/>
    </row>
    <row r="29" spans="1:12">
      <c r="B29" s="41"/>
    </row>
    <row r="30" spans="1:12">
      <c r="B30" s="41"/>
      <c r="E30" s="41"/>
    </row>
    <row r="32" spans="1:12">
      <c r="E32" s="41"/>
    </row>
  </sheetData>
  <customSheetViews>
    <customSheetView guid="{46BC8FB3-7046-4632-8AED-C0A6515ADC37}" scale="85" showPageBreaks="1" fitToPage="1" printArea="1" view="pageBreakPreview" topLeftCell="B1">
      <selection activeCell="C16" sqref="C16"/>
      <pageMargins left="0.44" right="0.36" top="0.78740157480314965" bottom="0.59055118110236227" header="0.15748031496062992" footer="0.31496062992125984"/>
      <pageSetup paperSize="9" scale="43" fitToHeight="0" orientation="landscape" r:id="rId1"/>
    </customSheetView>
    <customSheetView guid="{46C5799D-000C-437A-A589-81CBD2EE5929}" scale="85" showPageBreaks="1" fitToPage="1" printArea="1" view="pageBreakPreview">
      <selection activeCell="H20" sqref="H20"/>
      <pageMargins left="0.44" right="0.36" top="0.78740157480314965" bottom="0.59055118110236227" header="0.15748031496062992" footer="0.31496062992125984"/>
      <pageSetup paperSize="9" scale="43" fitToHeight="0" orientation="landscape" r:id="rId2"/>
    </customSheetView>
    <customSheetView guid="{5BB3B6B4-BAE6-43DC-A3E2-520709370D0A}" scale="85" showPageBreaks="1" fitToPage="1" printArea="1" hiddenColumns="1" view="pageBreakPreview">
      <selection activeCell="C1" sqref="C1:C1048576"/>
      <pageMargins left="0.44" right="0.36" top="0.78740157480314965" bottom="0.59055118110236227" header="0.15748031496062992" footer="0.31496062992125984"/>
      <pageSetup paperSize="9" scale="45" fitToHeight="0" orientation="landscape" r:id="rId3"/>
    </customSheetView>
  </customSheetViews>
  <mergeCells count="19">
    <mergeCell ref="C17:C18"/>
    <mergeCell ref="B17:B18"/>
    <mergeCell ref="A4:B4"/>
    <mergeCell ref="B26:L26"/>
    <mergeCell ref="A2:L2"/>
    <mergeCell ref="I7:I9"/>
    <mergeCell ref="J7:L7"/>
    <mergeCell ref="J8:J9"/>
    <mergeCell ref="K8:L8"/>
    <mergeCell ref="E6:H6"/>
    <mergeCell ref="A5:A9"/>
    <mergeCell ref="G8:H8"/>
    <mergeCell ref="E7:E9"/>
    <mergeCell ref="F7:H7"/>
    <mergeCell ref="D5:D9"/>
    <mergeCell ref="B5:B9"/>
    <mergeCell ref="F8:F9"/>
    <mergeCell ref="I6:L6"/>
    <mergeCell ref="E5:L5"/>
  </mergeCells>
  <pageMargins left="0.44" right="0.36" top="0.78740157480314965" bottom="0.59055118110236227" header="0.15748031496062992" footer="0.31496062992125984"/>
  <pageSetup paperSize="9" scale="6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BolotskihIP</dc:creator>
  <cp:lastModifiedBy>SenchukovaUN</cp:lastModifiedBy>
  <cp:lastPrinted>2020-02-28T07:57:19Z</cp:lastPrinted>
  <dcterms:created xsi:type="dcterms:W3CDTF">2019-04-08T09:23:38Z</dcterms:created>
  <dcterms:modified xsi:type="dcterms:W3CDTF">2020-02-28T08:43:58Z</dcterms:modified>
</cp:coreProperties>
</file>