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801\Desktop\ПРОГРАММА\2 - Отчет по программе\2025\9 месяцев\"/>
    </mc:Choice>
  </mc:AlternateContent>
  <bookViews>
    <workbookView xWindow="360" yWindow="180" windowWidth="9555" windowHeight="7170"/>
  </bookViews>
  <sheets>
    <sheet name="Отчет 6 мес 2025 10а" sheetId="4" r:id="rId1"/>
    <sheet name="КТРиС 01.10.2025 10б" sheetId="10" r:id="rId2"/>
  </sheets>
  <definedNames>
    <definedName name="_ftn1" localSheetId="0">'Отчет 6 мес 2025 10а'!$H$11</definedName>
    <definedName name="_ftnref1" localSheetId="0">'Отчет 6 мес 2025 10а'!$H$7</definedName>
    <definedName name="_xlnm.Print_Area" localSheetId="0">'Отчет 6 мес 2025 10а'!$A$1:$K$99</definedName>
  </definedNames>
  <calcPr calcId="162913"/>
</workbook>
</file>

<file path=xl/calcChain.xml><?xml version="1.0" encoding="utf-8"?>
<calcChain xmlns="http://schemas.openxmlformats.org/spreadsheetml/2006/main">
  <c r="I23" i="4" l="1"/>
  <c r="I24" i="4"/>
  <c r="I25" i="4"/>
  <c r="I22" i="4"/>
  <c r="I12" i="4" s="1"/>
  <c r="I14" i="4"/>
  <c r="I15" i="4"/>
  <c r="K27" i="10" l="1"/>
  <c r="J26" i="10"/>
  <c r="I26" i="10"/>
  <c r="K26" i="10" s="1"/>
  <c r="H26" i="10"/>
  <c r="H17" i="10" s="1"/>
  <c r="K22" i="10"/>
  <c r="J21" i="10"/>
  <c r="I21" i="10"/>
  <c r="I17" i="10" s="1"/>
  <c r="H21" i="10"/>
  <c r="J17" i="10"/>
  <c r="J16" i="10"/>
  <c r="J15" i="10"/>
  <c r="I15" i="10"/>
  <c r="I10" i="10" s="1"/>
  <c r="H15" i="10"/>
  <c r="H10" i="10" s="1"/>
  <c r="J14" i="10"/>
  <c r="J9" i="10" s="1"/>
  <c r="I14" i="10"/>
  <c r="I9" i="10" s="1"/>
  <c r="H14" i="10"/>
  <c r="J13" i="10"/>
  <c r="J8" i="10" s="1"/>
  <c r="I13" i="10"/>
  <c r="I8" i="10" s="1"/>
  <c r="H13" i="10"/>
  <c r="J12" i="10"/>
  <c r="J11" i="10"/>
  <c r="J6" i="10" s="1"/>
  <c r="J10" i="10"/>
  <c r="H9" i="10"/>
  <c r="H8" i="10"/>
  <c r="J7" i="10"/>
  <c r="H16" i="10" l="1"/>
  <c r="H11" i="10" s="1"/>
  <c r="H6" i="10" s="1"/>
  <c r="H12" i="10"/>
  <c r="H7" i="10" s="1"/>
  <c r="K21" i="10"/>
  <c r="K17" i="10"/>
  <c r="I12" i="10"/>
  <c r="I7" i="10" s="1"/>
  <c r="K7" i="10" s="1"/>
  <c r="I16" i="10"/>
  <c r="I11" i="10" s="1"/>
  <c r="I6" i="10" s="1"/>
  <c r="K6" i="10" s="1"/>
  <c r="K12" i="10"/>
  <c r="K16" i="10"/>
  <c r="K11" i="10" l="1"/>
  <c r="D33" i="4"/>
  <c r="D28" i="4"/>
  <c r="E74" i="4" l="1"/>
  <c r="D32" i="4" l="1"/>
  <c r="E62" i="4" l="1"/>
  <c r="F70" i="4"/>
  <c r="F76" i="4"/>
  <c r="D94" i="4"/>
  <c r="E28" i="4" l="1"/>
  <c r="E23" i="4" s="1"/>
  <c r="D29" i="4"/>
  <c r="D30" i="4"/>
  <c r="D31" i="4"/>
  <c r="D27" i="4"/>
  <c r="D60" i="4"/>
  <c r="D59" i="4" s="1"/>
  <c r="E65" i="4"/>
  <c r="E60" i="4" s="1"/>
  <c r="E66" i="4"/>
  <c r="D65" i="4"/>
  <c r="D66" i="4"/>
  <c r="D61" i="4"/>
  <c r="D14" i="4" s="1"/>
  <c r="D62" i="4"/>
  <c r="D63" i="4"/>
  <c r="D69" i="4"/>
  <c r="D44" i="4"/>
  <c r="D39" i="4"/>
  <c r="D64" i="4" l="1"/>
  <c r="E64" i="4"/>
  <c r="E61" i="4"/>
  <c r="E14" i="4" s="1"/>
  <c r="E13" i="4"/>
  <c r="D23" i="4"/>
  <c r="F19" i="4"/>
  <c r="F20" i="4"/>
  <c r="F21" i="4"/>
  <c r="F95" i="4"/>
  <c r="E94" i="4"/>
  <c r="F90" i="4"/>
  <c r="D89" i="4"/>
  <c r="I88" i="4"/>
  <c r="D21" i="4"/>
  <c r="D11" i="4" s="1"/>
  <c r="E20" i="4"/>
  <c r="D20" i="4"/>
  <c r="D10" i="4" s="1"/>
  <c r="E19" i="4"/>
  <c r="D19" i="4"/>
  <c r="D9" i="4" s="1"/>
  <c r="E85" i="4"/>
  <c r="E80" i="4" s="1"/>
  <c r="E18" i="4" s="1"/>
  <c r="D85" i="4"/>
  <c r="D80" i="4" s="1"/>
  <c r="D18" i="4" s="1"/>
  <c r="E21" i="4"/>
  <c r="D13" i="4" l="1"/>
  <c r="D8" i="4" s="1"/>
  <c r="D22" i="4"/>
  <c r="D17" i="4"/>
  <c r="E17" i="4"/>
  <c r="F85" i="4"/>
  <c r="F94" i="4"/>
  <c r="F80" i="4"/>
  <c r="F18" i="4" s="1"/>
  <c r="F89" i="4"/>
  <c r="D79" i="4"/>
  <c r="D84" i="4"/>
  <c r="E79" i="4"/>
  <c r="E84" i="4"/>
  <c r="F17" i="4" l="1"/>
  <c r="F79" i="4"/>
  <c r="F84" i="4"/>
  <c r="E32" i="4" l="1"/>
  <c r="E27" i="4"/>
  <c r="E22" i="4"/>
  <c r="F33" i="4" l="1"/>
  <c r="F32" i="4"/>
  <c r="D74" i="4"/>
  <c r="F74" i="4" s="1"/>
  <c r="E69" i="4"/>
  <c r="F69" i="4" s="1"/>
  <c r="E16" i="4" l="1"/>
  <c r="E11" i="4" s="1"/>
  <c r="E15" i="4"/>
  <c r="E10" i="4" s="1"/>
  <c r="E9" i="4"/>
  <c r="F9" i="4" s="1"/>
  <c r="F66" i="4"/>
  <c r="F65" i="4"/>
  <c r="F64" i="4"/>
  <c r="F14" i="4" l="1"/>
  <c r="F60" i="4"/>
  <c r="F61" i="4"/>
  <c r="E59" i="4"/>
  <c r="F59" i="4" l="1"/>
  <c r="E12" i="4"/>
  <c r="E7" i="4" s="1"/>
  <c r="E8" i="4"/>
  <c r="F8" i="4" s="1"/>
  <c r="F13" i="4"/>
  <c r="F28" i="4"/>
  <c r="F27" i="4"/>
  <c r="F23" i="4"/>
  <c r="F22" i="4"/>
  <c r="D12" i="4" l="1"/>
  <c r="F12" i="4" s="1"/>
  <c r="D7" i="4"/>
  <c r="F7" i="4" s="1"/>
</calcChain>
</file>

<file path=xl/sharedStrings.xml><?xml version="1.0" encoding="utf-8"?>
<sst xmlns="http://schemas.openxmlformats.org/spreadsheetml/2006/main" count="375" uniqueCount="150">
  <si>
    <t>№ п/п</t>
  </si>
  <si>
    <t>КРГХ</t>
  </si>
  <si>
    <t>-</t>
  </si>
  <si>
    <t>Подпрограмма 1 "Охрана окружающей среды в городе Мурманске" на 2023 - 2028 годы</t>
  </si>
  <si>
    <t>Всего</t>
  </si>
  <si>
    <t>Муниципальная программа, подпрограмма, основное мероприятие, мероприятие</t>
  </si>
  <si>
    <t>Объемы и испотники финансирования 
(тыс. руб.)</t>
  </si>
  <si>
    <t>Степень освоения средств</t>
  </si>
  <si>
    <t>Результаты выполнения мероприятий</t>
  </si>
  <si>
    <t>Соиспол-неитель</t>
  </si>
  <si>
    <t>Причины низкой степени освоения средств, невыполнения мероприятий</t>
  </si>
  <si>
    <t>Источник</t>
  </si>
  <si>
    <t>Запланировано на отчетный год</t>
  </si>
  <si>
    <t>Фактическое исполнение</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</si>
  <si>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</si>
  <si>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</si>
  <si>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Выпол-нение (да/нет/ частично)</t>
  </si>
  <si>
    <t xml:space="preserve">Муниципальная программа 
"Обеспечение экологической безопасности и улучшение окружающей среды муниципального образования город Мурманск" на 2023-2028 годы </t>
  </si>
  <si>
    <t>Количество мероприятий, всего, в т.ч.:</t>
  </si>
  <si>
    <t>Выполнены в полном объеме</t>
  </si>
  <si>
    <t>МБ</t>
  </si>
  <si>
    <t>Выполнены частично</t>
  </si>
  <si>
    <t>ОБ</t>
  </si>
  <si>
    <t>Не выполнены</t>
  </si>
  <si>
    <t>ФБ</t>
  </si>
  <si>
    <t>Степень выполнения мероприятий</t>
  </si>
  <si>
    <t>ВБ</t>
  </si>
  <si>
    <t>Степень выполнения мерпориятий</t>
  </si>
  <si>
    <t>КТРиС</t>
  </si>
  <si>
    <t>1</t>
  </si>
  <si>
    <t>КРГХ, ММБУ "Экосистема"</t>
  </si>
  <si>
    <t>Основное мероприятие: реализация комплекса мероприятий в области охраны окружающей среды</t>
  </si>
  <si>
    <t>частично</t>
  </si>
  <si>
    <t>Основное мероприятие: информирование населения об охране окружающей среды</t>
  </si>
  <si>
    <t>2</t>
  </si>
  <si>
    <t>Подпрограмма 2 «Реализация мероприятий по осуществлению деятельности по обращению с животными без владельцев» на 2023-2028 годы</t>
  </si>
  <si>
    <t>КРГХ, ММБУ "ЦСЖ", конкурсный отбор</t>
  </si>
  <si>
    <t>Основное мероприятие: осуществление деятельности по обращению с животными без владельцев</t>
  </si>
  <si>
    <t xml:space="preserve">Количество мероприятий, всего, в т.ч. </t>
  </si>
  <si>
    <t>КРГХ - ответственный исполнитель, КТРиС, ММБУ "Экосистема", ММБУ "ЦСЖ", ММКУ "УКС"</t>
  </si>
  <si>
    <t>КТРиС, ММКУ "УКС"</t>
  </si>
  <si>
    <t>КРГХ, ММБУ "Экосистема", ММБУ "ЦСЖ"</t>
  </si>
  <si>
    <t>Количество реализованных мероприятий по изготовлению, размещению, распространению информации об охране окружающей среды - 2</t>
  </si>
  <si>
    <t>Ожидаемые результаты приведены далее в раждой попрограмме (в связи с большим перечнем результатов реализации)</t>
  </si>
  <si>
    <t>Муниципальная программа, подпрограмма, объект капитального строительства</t>
  </si>
  <si>
    <t>Соиспол-нитель, заказчик</t>
  </si>
  <si>
    <t>Проектная мощность</t>
  </si>
  <si>
    <t>Сроки выпол-нения работ</t>
  </si>
  <si>
    <t>Источник финан-сирования</t>
  </si>
  <si>
    <t>Общая
 стоимость 
работ, 
тыс. руб.</t>
  </si>
  <si>
    <t>Предусмот-рено программой на год,</t>
  </si>
  <si>
    <t>Кассовый расход,</t>
  </si>
  <si>
    <t>Степень выполнения,%</t>
  </si>
  <si>
    <t>Техническая готовность объекта,%</t>
  </si>
  <si>
    <t>Краткая характеристика работ, выполненных за отчетный период, причины отставания</t>
  </si>
  <si>
    <t>тыс. рублей</t>
  </si>
  <si>
    <t>Комитет территориального развития и строительства администрации города Мурманска, 
ММКУ "Управление капитального строительства"</t>
  </si>
  <si>
    <t xml:space="preserve">Подпрограмма 3 "Расширение городского кладбища на 7 - 8 км автодороги Кола - Мурмаши" на 2023 - 2028 годы </t>
  </si>
  <si>
    <t>2.1.1.</t>
  </si>
  <si>
    <t>2.1.2.</t>
  </si>
  <si>
    <t>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</si>
  <si>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Субвенция бюджетам муниципальных образований Мурманской области на осуществление деятельности по отлову и содержанию животных без владельцев</t>
  </si>
  <si>
    <t xml:space="preserve">Повышение уровня экологической культуры населения города Мурманска </t>
  </si>
  <si>
    <t>1.2.1.</t>
  </si>
  <si>
    <t>нет</t>
  </si>
  <si>
    <t>1.1.1.</t>
  </si>
  <si>
    <t xml:space="preserve">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</si>
  <si>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Муниципальная программа города Мурманска «Обеспечение экологической безопасности и улучшение окружающей среды муниципального образования город Мурманск» на 2023 - 2028 годы</t>
  </si>
  <si>
    <t>Количество выполненных заявок от граждан, учреждений, предприятий на отлов безнадзорных животных - 899 ед. к 2028 году</t>
  </si>
  <si>
    <t>2023-2028</t>
  </si>
  <si>
    <t>Основное мероприятие 3.1: комплекс мероприятий по увеличению и благоустройству площади захоронений</t>
  </si>
  <si>
    <t>Мероприятие 3.1.1: Выполнение работ по благоустройству городского кладбища на 7 - 8 км автодороги Кола-Мурмаши</t>
  </si>
  <si>
    <t>43 326,2 (проектно-сметный метод)</t>
  </si>
  <si>
    <t>Мероприятие 3.1.2: Расширение городского кладбища на 7-8 км автодороги Кола-Мурмаши</t>
  </si>
  <si>
    <t>1 596 684,9 (проектно-сметный метод)</t>
  </si>
  <si>
    <t>3.1. Площадь расширяемой территории кладбища - 8,5 Га</t>
  </si>
  <si>
    <t>ОМ 3.1. Основное мероприятие: комплекс мероприятий по увеличению и благоустройству площади захоронений</t>
  </si>
  <si>
    <t>3.1.1. Мероприятие: Выполнение работ по благоустройству городского кладбища на 7 - 8 км автодороги Кола-Мурмаши</t>
  </si>
  <si>
    <t>3.1. Площадь расширяемой территории кладбища - 0,0 Га</t>
  </si>
  <si>
    <t>3.1.2. Мероприятие: Расширение городского кладбища на 7-8 км автодороги Кола-Мурмаши</t>
  </si>
  <si>
    <t>Устройство колумбарных стен</t>
  </si>
  <si>
    <t>По п. 1 - переходящий контракт, работы выполнены и оплачены в полном объеме</t>
  </si>
  <si>
    <t>1.1.2</t>
  </si>
  <si>
    <t>Мероприятия по проведению биологического этапа рекультивации объекта «Городская свалка твердых отходов» расположенной по адресу: Мурманская область, муниципальное образование город Мурманск, сооружение 1</t>
  </si>
  <si>
    <t>1. Повторное проведение пусконаладочных работ установки по дегазации – 1 шт. в 2025 году.
2. Повторное проведение пусконаладочных работ очистных сооружений ливневых сточных вод – 1 шт. в 2025 году.
3. Повторное проведение пусконаладочных работ установки обратного осмоса – 1 шт. в 2025 году.</t>
  </si>
  <si>
    <t>ММБУ "Экосистема"</t>
  </si>
  <si>
    <t xml:space="preserve">1. Вывоз с территории города Мурманска отходов в ходе выполнения программных мероприятий - 1500 куб.м в 2025 году. </t>
  </si>
  <si>
    <t>3. Установка контейнеров в местах массового отдыха горожан – ежегодно 18 шт.</t>
  </si>
  <si>
    <t>1.1.3</t>
  </si>
  <si>
    <t>Разработка лесохозяйственного регламента Мурманского городского лесничества муниципального образования город Мурманск</t>
  </si>
  <si>
    <t>Количество разработанных лесохозяйственных регламентов – 1 ед.</t>
  </si>
  <si>
    <t>1. Установка информационных щитов в местах возникновения несанкционированных свалок - 2 ед. в 2025 г.
2. Проведение общегородского смотра-конкурса «Мой зеленый город – мой уютный дом» - 1 ед., ежегодно</t>
  </si>
  <si>
    <t>ОМ 1.2</t>
  </si>
  <si>
    <t>ОМ 1.1</t>
  </si>
  <si>
    <t>ОМ 2.1</t>
  </si>
  <si>
    <t>количество учреждений – 1 ед.;</t>
  </si>
  <si>
    <t>количество трупов животных (количество трупов животных, подобранных на территории города) – 140 ежегодно</t>
  </si>
  <si>
    <t>Осуществлялся отлов и содержание животных без владельцев в соответствии с заключенными договорами с ООО "Атлант" и ММБУ "ЦСЖ"</t>
  </si>
  <si>
    <t>Осуществление отлова и содержания животных без владельцев в соответствии с переданными государственными полномочиями</t>
  </si>
  <si>
    <t>количество голов (количество животных без владельцев, принятых в муниципальную собственность) – 350 к 2028 году</t>
  </si>
  <si>
    <t>По п. 1 - запланировано в 4 квартале 2025 года после ликвидации мест несанкционированного размещения отходов</t>
  </si>
  <si>
    <t>По п. 1 - установка щитов запланирована в местах несанкционированного размещения отходов. В связи с тем, что в 2-3 квартале ликвидация мест несанкционированного размещения отходов продолжается, то установка щитов планируется в 4 квартале 2024 года после завершения мероприятий.</t>
  </si>
  <si>
    <t>Работы осуществляются на основании поступающих заявок от граждан в течении всего года</t>
  </si>
  <si>
    <t>По состоянию на 01.07.2025 осуществляется разработка документации для осуществления закупки на разработку лесохозяйственного регламента</t>
  </si>
  <si>
    <t>0.1. Объем отходов, вывезенных с территории города Мурманска в ходе выполнения программных мероприятий - 1500 куб.м в 2025 году
0.3. Рекультивация объекта накопленного вреда окружающей среде (экологического ущерба) - 100 % (Мероприятия по проведению биологического этапа рекультивации объекта «Городская свалка твердых отходов» расположенной по адресу: Мурманская область, муниципальное образование город Мурманск, сооружение 1)
0.4. Количество вывезенных отработанных автомобильных покрышек - 7900 кг. в 2025 г.
1.1. Количество реализованных мероприятий по снижению негативного воздействия отходов производства и потребления на окружающую среду - 6 ед.</t>
  </si>
  <si>
    <t xml:space="preserve">4. Вывоз отработанных автомобильных покрышек - 7900 кг. в 2025 г.
</t>
  </si>
  <si>
    <t>ОМ 3.1</t>
  </si>
  <si>
    <t>3.1.1.</t>
  </si>
  <si>
    <t>3.1.2</t>
  </si>
  <si>
    <r>
      <rPr>
        <b/>
        <sz val="11"/>
        <rFont val="Times New Roman"/>
        <family val="1"/>
        <charset val="204"/>
      </rPr>
      <t>Подпрограмма 3</t>
    </r>
    <r>
      <rPr>
        <sz val="11"/>
        <rFont val="Times New Roman"/>
        <family val="1"/>
        <charset val="204"/>
      </rPr>
      <t xml:space="preserve"> "Расширение городского кладбища на 7 - 8 км автодороги Кола - Мурмаши" на 2023 - 2028 годы </t>
    </r>
  </si>
  <si>
    <t>0.2. Количество выполненных заявок от граждан, учреждений, предприятий на отлов безнадзорных животных – 899 к 2028 году
2.1.Количество животных без владельцев, в отношении которых проведены мероприятия – 1525 гол. к 2028 году</t>
  </si>
  <si>
    <t>По п. 2 - исполнено в полном объеме - награждение участников смотра-конкурса выполнено 19 сентября 2025</t>
  </si>
  <si>
    <t>По состоянию на 01.10.2025 - подобрано 148 трупа животных</t>
  </si>
  <si>
    <t>По состоянию на 01.07.2025 - в муниципальную собственность приняты 462 собаки</t>
  </si>
  <si>
    <t>На 01.10.25 - осуществлен отлов 287 животных без владельцев</t>
  </si>
  <si>
    <t>На 01.10.25 - поступило 362 заявки на необходимость отлова безнадзорных животных</t>
  </si>
  <si>
    <t>По состоянию на 01.10.2025 отловлено 287 животных без владельцев. Работы по отлову продолжаются.</t>
  </si>
  <si>
    <t>На 01.10.2025 документация на осуществление Закупки в форме открытого аукциона на оказание услуг по разработке проекта лесохозяйственного регламента Мурманского городского лесничества муниципального образования город Мурманскнаправлена в ММКУ "Управление закупок"</t>
  </si>
  <si>
    <t>По п. 1 - по состоянию на 01.10.2025 убрано и вывезено 740 куб.м отходов. Рабты продолжаются</t>
  </si>
  <si>
    <t>2. Возведение блоков для предотвращения образования несанкционированных свалок – установка 88 п.м. блоков в 2025 году</t>
  </si>
  <si>
    <t>Установка бетонных блоков осуществляется по направленный управлениями административных округов адресам. В 2025 году Управлениями подана необходимость установки только 88 п.м. блоков. В связи с чем данное мероприятия выполнено на 100 % (в паспорт исполнения муниципальной программы вносятся изменения)</t>
  </si>
  <si>
    <t>По п. 2 - по состоянию на 01.10.2025 осуществлена установка 88 п.м. блоков</t>
  </si>
  <si>
    <t>По п. 4 - по состоянию на 01.10.2025 убрано и вывезено 37 075 кг отработанных автомобильных покрышек. Работы продолжаются</t>
  </si>
  <si>
    <t>5. Осуществление покоса травы на территориях, свободных от прав третьих лиц – 1 200 000,0 кв.м за весь период 2023 - 2028 годов.</t>
  </si>
  <si>
    <t xml:space="preserve">6. Осуществление санитарной обрезки и сноса зеленых насаждений на территориях, свободных от прав третьих лиц – 199,8 куб.м. дерева за весь период 2023 - 2028 годов.     </t>
  </si>
  <si>
    <t xml:space="preserve">7. Организация места накоплени ртутьсодержащих отходов от населения города - 1 ед. </t>
  </si>
  <si>
    <t>По п. 7 - место накопления ртутьсодержащих отходов организовано в ММБУ "Экосистема" по адресу: пр. Кольский, д. 5</t>
  </si>
  <si>
    <t>Информация о ходе работ на объектах капитального строительства за 9 месяцев 2025 года</t>
  </si>
  <si>
    <t>В настоящее время муниципальные контракты на выполнение данного мероприятия не заключены.
Подготовка документации и размещение закупки на определение подрядчика на выполнение работ по устройству колумбарных стен запланированы на 4 квартал 2025 года.</t>
  </si>
  <si>
    <r>
      <t xml:space="preserve">Предусмотрены бюджетные ассигнования на: 
- строительство городского кладбища на 7-8 км а/д Кола – Мурмаши, участок "Сангородок у кедра" (2 участок, S = 16,0 га) (1 этап) по МК от 04.04.2023 № 82 (переходящий контракт, работы выполнены и оплачены в полном объеме).
- строительство городского кладбища на 7-8 км а/д Кола - Мурмаши, участок "Сангородок у кедра" (2 участок, S = 16,0 га)" (3 этап) по МК от 27.09.2023 № 242 (переходящий контракт). 26.06.2025 заключено соглашение на основании ПАГМ от 03.06.2025 № 2793 "Об изменении существенных условий" в связи с изменением отдельных этапов исполнения контракта, в том числе состава, объемов и видов работ и с возникновением независящих от сторон обстоятельств, влекущих невозможность выполнение контракта. Увеличилась стоимость контракта, а также аванс. Дополнительная потребность в бюджетных ассигнованиях возникла в связи с удороданием маткериальных ресурсов (песок, щебень). 
Завершение работ в 4 квартале 2025 года. 
В настоящее время ведутся работы по благоустройству территории.
Процент технической готовности - 90%.
- строительство городского кладбища на 7-8 км а/д Кола – Мурмаши, участок "Сангородок у кедра" (2 участок, S = 16,0 га) (4 этап) по МК от 12.03.2024 № 57 (выполнен частично). 26.06.2025 заключено соглашение на основании ПАГМ от 29.05.2025 № 2671 "Об изменении существенных условий" в связи с изменением отдельных этапов исполнения контракта, в том числе состава, объемов и видов работ и с возникновением независящих от сторон обстоятельств, влекущих невозможность выполнение контракта. Увеличилась стоимость контракта, а также аванс. Завершение работ в 4 квартале 2025 года. 
В настоящее время ведутся работы по вертикальной планировке и благоустройству территории.
Процент технической готовности - </t>
    </r>
    <r>
      <rPr>
        <sz val="11"/>
        <rFont val="Times New Roman"/>
        <family val="1"/>
        <charset val="204"/>
      </rPr>
      <t>40</t>
    </r>
    <r>
      <rPr>
        <sz val="11"/>
        <color theme="1"/>
        <rFont val="Times New Roman"/>
        <family val="1"/>
        <charset val="204"/>
      </rPr>
      <t xml:space="preserve">%.
- выполнение работ по подготовке проектной документации на создание (расширение) объекта по МК от 09.06.2025 № 137. Выплачен аванс по 1 этапу. 
Завершение работ в 4 квартале 2025 года.  
Общий процент технической готовности - </t>
    </r>
    <r>
      <rPr>
        <sz val="11"/>
        <rFont val="Times New Roman"/>
        <family val="1"/>
        <charset val="204"/>
      </rPr>
      <t>57,5</t>
    </r>
    <r>
      <rPr>
        <sz val="11"/>
        <color theme="1"/>
        <rFont val="Times New Roman"/>
        <family val="1"/>
        <charset val="204"/>
      </rPr>
      <t>%                                                                                                              
Низкое исполнение связано с выполнением мероприятий в соответствии с заключенными муниципальными контарктами и планируемыми к заключению контрактами в 3 квартале 2025 года, а также в связи с изменением отдельных этапов исполнения контрактов, в том числе состава, объемов и видов работ и с возникновением независящих от сторон обстоятельств, влекущих невозможность выполнения контрактов.</t>
    </r>
  </si>
  <si>
    <t xml:space="preserve">4) выполнение работ по подготовке проектной документации на создание (расширение) объекта по МК от 09.06.2025 № 137. </t>
  </si>
  <si>
    <t xml:space="preserve">3) строительство городского кладбища на 7-8 км а/д Кола – Мурмаши, участок "Сангородок у кедра" (2 участок, S = 16,0 га) (4 этап) по МК от 12.03.2024 № 57 
</t>
  </si>
  <si>
    <t>2) строительство городского кладбища на 7-8 км а/д Кола - Мурмаши, участок "Сангородок у кедра" (2 участок, S = 16,0 га)" (3 этап) по МК от 27.09.2023 № 242.</t>
  </si>
  <si>
    <t>Предусмотрены бюджетные ассигнования на: 
1) строительство городского кладбища на 7-8 км а/д Кола – Мурмаши, участок "Сангородок у кедра" (2 участок, S = 16,0 га) (1 этап) по МК от 04.04.2023 № 82.</t>
  </si>
  <si>
    <t xml:space="preserve">По п. 4 - Выплачен аванс по 1 этапу. Завершение работ в 4 квартале 2025 года.                                                                                                                
</t>
  </si>
  <si>
    <t>По п. 3 -выполнен частично. 26.06.2025 заключено соглашение на основании ПАГМ от 29.05.2025 № 2671 "Об изменении существенных условий" в связи с изменением отдельных этапов исполнения контракта, в том числе состава, объемов и видов работ и с возникновением независящих от сторон обстоятельств, влекущих невозможность выполнение контракта. Увеличилась стоимость контракта, а также аванс. Завершение работ в 4 квартале 2025 года.</t>
  </si>
  <si>
    <t>По п. 2 - переходящий контракт. 26.06.2025 заключено соглашение на основании ПАГМ от 03.06.2025 № 2793 "Об изменении существенных условий" в связи с изменением отдельных этапов исполнения контракта, в том числе состава, объемов и видов работ и с возникновением независящих от сторон обстоятельств, влекущих невозможность выполнение контракта. Увеличилась стоимость контракта, а также аванс. Дополнительная потребность в бюджетных ассигнованиях возникла в связи с удорожанием материальных ресурсов (песок, щебень). 
Завершение работ в 4 квартале 2025 года.</t>
  </si>
  <si>
    <t xml:space="preserve">В настоящее время муниципальные контракты на выполнение данного мероприятия не заключены.
Подготовка документации и размещение закупки на определение подрядчика на выполнение работ по устройству колумбарных стен запланированы на 4 квартал 2025 года.                                                                                               </t>
  </si>
  <si>
    <t>В настоящее время муниципальные контракты на выполнение данного мероприятия не заключены.
Подготовка документации и размещение закупки на определение подрядчика на выполнение работ по устройству колумбарных стен запланированы на 4 квартал 2025 года.
Бюджетные ассигнования перераспределены в соответствии с ПАГМ от 05.03.2025 № 889 (на работы по благоустройству территории муниципального образования город Мурманск) - 24 877 000,00 руб.
В соответствии с решением Совета депутатов города Мурманска от 19.06.2025 № 6-85 «О внесении изменений в решение Совета депутатов города Мурманска от 13.12.2024 № 6-85 «О бюджете муниципального образования город Мурманск на 2025 год и на плановый период 2026 и 2027 годов» изменены лимиты бюджетных обязательств.</t>
  </si>
  <si>
    <t xml:space="preserve">                                                                       
Низкое исполнение связано с выполнением мероприятий в 4 квартале 2025 года, а также в связи с изменением отдельных этапов исполнения контрактов, в том числе состава, объемов и видов работ и с возникновением независящих от сторон обстоятельств, влекущих невозможность выполнения контрактов. Одним из факторов явилась дополнительная потребность в бюджетных ассигнованиях, возникшая в связи с удорожанием материальных ресурсов (песок, щебень). 
В соответствии с решением Совета депутатов города Мурманска от 19.06.2025 № 6-85 «О внесении изменений в решение Совета депутатов города Мурманска от 13.12.2024 № 6-85 «О бюджете муниципального образования город Мурманск на 2025 год и на плановый период 2026 и 2027 годов» изменены лимиты бюджетных обязательств.</t>
  </si>
  <si>
    <t>В связи с тем, что по состоянию на 01.09.2025 оплата за поставленную печатную продукцию исполнителю не переведена, степень освоения средств оставлена 0 %</t>
  </si>
  <si>
    <t>да</t>
  </si>
  <si>
    <t>В рамках выделенных по указанному мероприятию средств осуществляется содержание собак, принятых в муниципальную собственность, каждый месяц. По состоянию на 01.10.2025 отражены фактическое исполнение трат за 9 месяцев. Оставшиеся средства необходимы для оплаты содержания животных и подбор трупов в оставшиеся 3 месяца.  Так как показатели достигнуты с превышением, то ставится полное исполнение мероприятия, но денежные средства потребуются для обеспечения деятельности по выполнению мероприятия в оставшиеся 3 месяца</t>
  </si>
  <si>
    <t>Пусконаладочные работы проведены (установки по дегазации, очистных сооружение и установки обратного осмоса). Но работы приняты не были, так как не получено результатов лабораторных исследований. Заключение лабораторных исследований ожидается 21.10.2025, в связи с чем приемка выполнения пусконаладочных работ (соответственно, отражение в отчете данных мероприятий как полностью выполненных) возможно только после 21.10.2025</t>
  </si>
  <si>
    <t>Пусконаладочные работы проведены (установки по дегазации, очистных сооружений и установки обратного осмоса). Ожидается получение заключения лабораторных исследований.</t>
  </si>
  <si>
    <t>По п. 6 - осуществлена санитарная обрезка зеленых насаждений 282,88 куб. м.</t>
  </si>
  <si>
    <t>По п. 5 осуществлен покос травостоя на площади 148 532 кв. м.</t>
  </si>
  <si>
    <t>По п. 3 - контейнеры в местах отдыха горожан установлены</t>
  </si>
  <si>
    <t>В связи с тем, что оплата выполнения работ по ряду мероприятий (вывоз отходов и автомобильных покрышек, установка контейнеров, покос травы, осуществление обрезки зеленых насаждений, возведение блоков) будет выполнена после окончания полного исполнения подрядными организациями работ по контрактам, фактическое исполнение средств по состоянию на 01.10.2025 указано не в 100 % объеме.</t>
  </si>
  <si>
    <r>
      <t xml:space="preserve">Отчет о ходе реализации мероприятий муниципальной программы 
</t>
    </r>
    <r>
      <rPr>
        <b/>
        <sz val="12"/>
        <rFont val="Times New Roman"/>
        <family val="1"/>
        <charset val="204"/>
      </rPr>
      <t xml:space="preserve">"Обеспечение экологической безопасности и улучшение окружающей среды муниципального образования город Мурманск" на 2023-2028 годы </t>
    </r>
    <r>
      <rPr>
        <sz val="12"/>
        <rFont val="Times New Roman"/>
        <family val="1"/>
        <charset val="204"/>
      </rPr>
      <t xml:space="preserve">
за 9 месяцев 2025 года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</si>
</sst>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x14ac:knownFonts="1">
    <font>
      <sz val="11"/>
      <color theme="1"/>
      <name val="Calibri"/>
      <family val="2"/>
      <charset val="204"/>
      <scheme val="minor"/>
    </font>
    <font>
      <sz val="11"/>
      <color theme="1"/>
      <name val="Times New Roman"/>
      <family val="1"/>
      <charset val="204"/>
    </font>
    <font>
      <sz val="12"/>
      <name val="Times New Roman"/>
      <family val="1"/>
      <charset val="204"/>
    </font>
    <font>
      <b/>
      <sz val="12"/>
      <name val="Times New Roman"/>
      <family val="1"/>
      <charset val="204"/>
    </font>
    <font>
      <u/>
      <sz val="11"/>
      <color theme="10"/>
      <name val="Calibri"/>
      <family val="2"/>
      <scheme val="minor"/>
    </font>
    <font>
      <sz val="11"/>
      <name val="Times New Roman"/>
      <family val="1"/>
      <charset val="204"/>
    </font>
    <font>
      <b/>
      <sz val="11"/>
      <name val="Times New Roman"/>
      <family val="1"/>
      <charset val="204"/>
    </font>
    <font>
      <sz val="14"/>
      <name val="Times New Roman"/>
      <family val="1"/>
      <charset val="204"/>
    </font>
    <font>
      <b/>
      <sz val="11"/>
      <color theme="1"/>
      <name val="Times New Roman"/>
      <family val="1"/>
      <charset val="204"/>
    </font>
    <font>
      <u/>
      <sz val="11"/>
      <color theme="1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05">
    <xf numFmtId="0" fontId="0" fillId="0" borderId="0" xfId="0"/>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9" fontId="1" fillId="0" borderId="4" xfId="0" applyNumberFormat="1" applyFont="1" applyBorder="1" applyAlignment="1">
      <alignment horizontal="center" vertical="center"/>
    </xf>
    <xf numFmtId="165" fontId="1" fillId="0" borderId="4"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8" fillId="0" borderId="0" xfId="0" applyFont="1" applyAlignment="1">
      <alignment horizontal="center"/>
    </xf>
    <xf numFmtId="0" fontId="1" fillId="0" borderId="1" xfId="1" applyFont="1" applyBorder="1" applyAlignment="1">
      <alignment horizontal="center" vertical="center" wrapText="1"/>
    </xf>
    <xf numFmtId="0" fontId="9" fillId="0" borderId="1" xfId="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 fillId="0" borderId="4" xfId="0" applyFont="1" applyFill="1" applyBorder="1" applyAlignment="1">
      <alignment horizontal="center" vertical="center" textRotation="90" wrapText="1"/>
    </xf>
    <xf numFmtId="0" fontId="5" fillId="0" borderId="4" xfId="0" applyFont="1" applyFill="1" applyBorder="1" applyAlignment="1">
      <alignment horizontal="center" vertical="center" wrapText="1"/>
    </xf>
    <xf numFmtId="0" fontId="2" fillId="0" borderId="5" xfId="0" applyFont="1" applyFill="1" applyBorder="1" applyAlignment="1">
      <alignment horizontal="center" vertical="center" textRotation="90"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1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 xfId="0" applyFont="1" applyFill="1" applyBorder="1" applyAlignment="1">
      <alignment vertical="top" wrapText="1"/>
    </xf>
    <xf numFmtId="0" fontId="2" fillId="0" borderId="2"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vertical="top" wrapText="1"/>
    </xf>
    <xf numFmtId="165" fontId="2" fillId="0" borderId="4" xfId="0" applyNumberFormat="1" applyFont="1" applyFill="1" applyBorder="1" applyAlignment="1">
      <alignment horizontal="center" vertical="center" wrapText="1"/>
    </xf>
    <xf numFmtId="165" fontId="2" fillId="0" borderId="5"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4" xfId="0" applyFont="1" applyFill="1" applyBorder="1" applyAlignment="1">
      <alignment vertical="center" wrapText="1"/>
    </xf>
    <xf numFmtId="9" fontId="2" fillId="0" borderId="4" xfId="0" applyNumberFormat="1" applyFont="1" applyFill="1" applyBorder="1" applyAlignment="1">
      <alignment horizontal="center" vertical="center" wrapText="1"/>
    </xf>
    <xf numFmtId="0" fontId="2" fillId="0" borderId="5" xfId="0" applyFont="1" applyFill="1" applyBorder="1" applyAlignment="1">
      <alignment vertical="center" wrapText="1"/>
    </xf>
    <xf numFmtId="9" fontId="2" fillId="0" borderId="5" xfId="0" applyNumberFormat="1" applyFont="1" applyFill="1" applyBorder="1" applyAlignment="1">
      <alignment horizontal="center" vertical="center" wrapText="1"/>
    </xf>
    <xf numFmtId="0" fontId="2" fillId="0" borderId="2" xfId="0" applyFont="1" applyFill="1" applyBorder="1" applyAlignment="1">
      <alignment vertical="center" wrapText="1"/>
    </xf>
    <xf numFmtId="9"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2" fillId="0" borderId="4" xfId="0" applyFont="1" applyFill="1" applyBorder="1" applyAlignment="1">
      <alignment vertical="center" wrapText="1"/>
    </xf>
    <xf numFmtId="10" fontId="2" fillId="0" borderId="1" xfId="0" applyNumberFormat="1" applyFont="1" applyFill="1" applyBorder="1" applyAlignment="1">
      <alignment horizontal="center" vertical="center" wrapText="1"/>
    </xf>
    <xf numFmtId="16" fontId="5" fillId="0" borderId="0" xfId="0" applyNumberFormat="1" applyFont="1" applyFill="1" applyBorder="1" applyAlignment="1">
      <alignment vertical="center" wrapText="1"/>
    </xf>
    <xf numFmtId="49" fontId="5" fillId="0" borderId="0" xfId="0" applyNumberFormat="1" applyFont="1" applyFill="1" applyBorder="1" applyAlignment="1">
      <alignment vertical="center" wrapText="1"/>
    </xf>
    <xf numFmtId="164" fontId="5" fillId="0" borderId="1" xfId="0" applyNumberFormat="1" applyFont="1" applyFill="1" applyBorder="1" applyAlignment="1">
      <alignment horizontal="center" vertical="center" wrapText="1"/>
    </xf>
    <xf numFmtId="0" fontId="2" fillId="0" borderId="4" xfId="0" applyFont="1" applyFill="1" applyBorder="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E4E6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98"/>
  <sheetViews>
    <sheetView tabSelected="1" view="pageBreakPreview" zoomScale="60" zoomScaleNormal="60" workbookViewId="0">
      <pane ySplit="5" topLeftCell="A6" activePane="bottomLeft" state="frozen"/>
      <selection pane="bottomLeft" activeCell="H54" sqref="H54:H55"/>
    </sheetView>
  </sheetViews>
  <sheetFormatPr defaultColWidth="9.140625" defaultRowHeight="15.75" x14ac:dyDescent="0.25"/>
  <cols>
    <col min="1" max="1" width="8.140625" style="10" customWidth="1"/>
    <col min="2" max="2" width="69.7109375" style="10" customWidth="1"/>
    <col min="3" max="3" width="13.42578125" style="10" customWidth="1"/>
    <col min="4" max="4" width="21.7109375" style="11" customWidth="1"/>
    <col min="5" max="5" width="16.7109375" style="11" customWidth="1"/>
    <col min="6" max="6" width="13.85546875" style="10" customWidth="1"/>
    <col min="7" max="7" width="55.5703125" style="10" customWidth="1"/>
    <col min="8" max="8" width="46.85546875" style="10" customWidth="1"/>
    <col min="9" max="9" width="12.85546875" style="10" customWidth="1"/>
    <col min="10" max="10" width="25" style="10" customWidth="1"/>
    <col min="11" max="11" width="60.42578125" style="10" customWidth="1"/>
    <col min="12" max="14" width="9.140625" style="10"/>
    <col min="15" max="15" width="5.7109375" style="10" bestFit="1" customWidth="1"/>
    <col min="16" max="16384" width="9.140625" style="10"/>
  </cols>
  <sheetData>
    <row r="2" spans="1:11" ht="68.25" customHeight="1" x14ac:dyDescent="0.25">
      <c r="A2" s="77" t="s">
        <v>149</v>
      </c>
      <c r="B2" s="77"/>
      <c r="C2" s="77"/>
      <c r="D2" s="77"/>
      <c r="E2" s="77"/>
      <c r="F2" s="77"/>
      <c r="G2" s="77"/>
      <c r="H2" s="77"/>
      <c r="I2" s="77"/>
      <c r="J2" s="77"/>
      <c r="K2" s="77"/>
    </row>
    <row r="3" spans="1:11" x14ac:dyDescent="0.25">
      <c r="A3" s="2"/>
      <c r="B3" s="1"/>
      <c r="C3" s="7"/>
      <c r="D3" s="7"/>
      <c r="E3" s="7"/>
      <c r="F3" s="7"/>
      <c r="G3" s="1"/>
      <c r="H3" s="1"/>
      <c r="I3" s="7"/>
      <c r="J3" s="1"/>
      <c r="K3" s="1"/>
    </row>
    <row r="4" spans="1:11" x14ac:dyDescent="0.25">
      <c r="A4" s="28" t="s">
        <v>0</v>
      </c>
      <c r="B4" s="29" t="s">
        <v>5</v>
      </c>
      <c r="C4" s="29" t="s">
        <v>6</v>
      </c>
      <c r="D4" s="29"/>
      <c r="E4" s="29"/>
      <c r="F4" s="29" t="s">
        <v>7</v>
      </c>
      <c r="G4" s="29" t="s">
        <v>8</v>
      </c>
      <c r="H4" s="29"/>
      <c r="I4" s="29"/>
      <c r="J4" s="29" t="s">
        <v>9</v>
      </c>
      <c r="K4" s="29" t="s">
        <v>10</v>
      </c>
    </row>
    <row r="5" spans="1:11" ht="63" x14ac:dyDescent="0.25">
      <c r="A5" s="28"/>
      <c r="B5" s="29"/>
      <c r="C5" s="14" t="s">
        <v>11</v>
      </c>
      <c r="D5" s="14" t="s">
        <v>12</v>
      </c>
      <c r="E5" s="14" t="s">
        <v>13</v>
      </c>
      <c r="F5" s="29"/>
      <c r="G5" s="14" t="s">
        <v>14</v>
      </c>
      <c r="H5" s="14" t="s">
        <v>15</v>
      </c>
      <c r="I5" s="14" t="s">
        <v>16</v>
      </c>
      <c r="J5" s="29"/>
      <c r="K5" s="29"/>
    </row>
    <row r="7" spans="1:11" ht="60" customHeight="1" x14ac:dyDescent="0.25">
      <c r="A7" s="22"/>
      <c r="B7" s="30" t="s">
        <v>17</v>
      </c>
      <c r="C7" s="15" t="s">
        <v>4</v>
      </c>
      <c r="D7" s="16">
        <f>D8+D9+D10+D11</f>
        <v>367449.4</v>
      </c>
      <c r="E7" s="16">
        <f>E12+E17</f>
        <v>176988.79999999999</v>
      </c>
      <c r="F7" s="12">
        <f>E7/D7</f>
        <v>0.48166849639705489</v>
      </c>
      <c r="G7" s="25"/>
      <c r="H7" s="1" t="s">
        <v>38</v>
      </c>
      <c r="I7" s="7">
        <v>8</v>
      </c>
      <c r="J7" s="22" t="s">
        <v>39</v>
      </c>
      <c r="K7" s="22"/>
    </row>
    <row r="8" spans="1:11" x14ac:dyDescent="0.25">
      <c r="A8" s="23"/>
      <c r="B8" s="31"/>
      <c r="C8" s="7" t="s">
        <v>20</v>
      </c>
      <c r="D8" s="3">
        <f>D13+D18</f>
        <v>350998.80000000005</v>
      </c>
      <c r="E8" s="16">
        <f t="shared" ref="E8:E11" si="0">E13+E18</f>
        <v>169271.1</v>
      </c>
      <c r="F8" s="12">
        <f t="shared" ref="F8:F9" si="1">E8/D8</f>
        <v>0.48225549489058078</v>
      </c>
      <c r="G8" s="26"/>
      <c r="H8" s="1" t="s">
        <v>19</v>
      </c>
      <c r="I8" s="7">
        <v>0</v>
      </c>
      <c r="J8" s="23"/>
      <c r="K8" s="23"/>
    </row>
    <row r="9" spans="1:11" ht="38.25" customHeight="1" x14ac:dyDescent="0.25">
      <c r="A9" s="23"/>
      <c r="B9" s="31"/>
      <c r="C9" s="7" t="s">
        <v>22</v>
      </c>
      <c r="D9" s="3">
        <f t="shared" ref="D9:D11" si="2">D14+D19</f>
        <v>16450.599999999999</v>
      </c>
      <c r="E9" s="16">
        <f t="shared" si="0"/>
        <v>7717.7</v>
      </c>
      <c r="F9" s="12">
        <f t="shared" si="1"/>
        <v>0.46914398259030071</v>
      </c>
      <c r="G9" s="26"/>
      <c r="H9" s="1" t="s">
        <v>21</v>
      </c>
      <c r="I9" s="7">
        <v>4</v>
      </c>
      <c r="J9" s="23"/>
      <c r="K9" s="23"/>
    </row>
    <row r="10" spans="1:11" ht="30.75" customHeight="1" x14ac:dyDescent="0.25">
      <c r="A10" s="23"/>
      <c r="B10" s="31"/>
      <c r="C10" s="7" t="s">
        <v>24</v>
      </c>
      <c r="D10" s="3">
        <f t="shared" si="2"/>
        <v>0</v>
      </c>
      <c r="E10" s="16">
        <f t="shared" si="0"/>
        <v>0</v>
      </c>
      <c r="F10" s="12" t="s">
        <v>2</v>
      </c>
      <c r="G10" s="26"/>
      <c r="H10" s="1" t="s">
        <v>23</v>
      </c>
      <c r="I10" s="7">
        <v>4</v>
      </c>
      <c r="J10" s="23"/>
      <c r="K10" s="23"/>
    </row>
    <row r="11" spans="1:11" x14ac:dyDescent="0.25">
      <c r="A11" s="24"/>
      <c r="B11" s="32"/>
      <c r="C11" s="7" t="s">
        <v>26</v>
      </c>
      <c r="D11" s="3">
        <f t="shared" si="2"/>
        <v>0</v>
      </c>
      <c r="E11" s="16">
        <f t="shared" si="0"/>
        <v>0</v>
      </c>
      <c r="F11" s="12" t="s">
        <v>2</v>
      </c>
      <c r="G11" s="27"/>
      <c r="H11" s="1" t="s">
        <v>25</v>
      </c>
      <c r="I11" s="7">
        <v>0</v>
      </c>
      <c r="J11" s="24"/>
      <c r="K11" s="24"/>
    </row>
    <row r="12" spans="1:11" x14ac:dyDescent="0.25">
      <c r="A12" s="22"/>
      <c r="B12" s="30" t="s">
        <v>1</v>
      </c>
      <c r="C12" s="7" t="s">
        <v>4</v>
      </c>
      <c r="D12" s="3">
        <f>D13+D14</f>
        <v>199561.7</v>
      </c>
      <c r="E12" s="3">
        <f>E22+E59</f>
        <v>117579.3</v>
      </c>
      <c r="F12" s="9">
        <f>E12/D12</f>
        <v>0.58918770485519012</v>
      </c>
      <c r="G12" s="20" t="s">
        <v>43</v>
      </c>
      <c r="H12" s="6" t="s">
        <v>18</v>
      </c>
      <c r="I12" s="7">
        <f>I22+I59</f>
        <v>6</v>
      </c>
      <c r="J12" s="22" t="s">
        <v>41</v>
      </c>
      <c r="K12" s="22"/>
    </row>
    <row r="13" spans="1:11" x14ac:dyDescent="0.25">
      <c r="A13" s="23"/>
      <c r="B13" s="31"/>
      <c r="C13" s="7" t="s">
        <v>20</v>
      </c>
      <c r="D13" s="3">
        <f>D23+D60</f>
        <v>183111.1</v>
      </c>
      <c r="E13" s="3">
        <f>E23+E60</f>
        <v>109861.6</v>
      </c>
      <c r="F13" s="9">
        <f t="shared" ref="F13:F14" si="3">E13/D13</f>
        <v>0.59997236650317765</v>
      </c>
      <c r="G13" s="21"/>
      <c r="H13" s="6" t="s">
        <v>19</v>
      </c>
      <c r="I13" s="7">
        <v>0</v>
      </c>
      <c r="J13" s="23"/>
      <c r="K13" s="23"/>
    </row>
    <row r="14" spans="1:11" x14ac:dyDescent="0.25">
      <c r="A14" s="23"/>
      <c r="B14" s="31"/>
      <c r="C14" s="7" t="s">
        <v>22</v>
      </c>
      <c r="D14" s="3">
        <f>D24+D61</f>
        <v>16450.599999999999</v>
      </c>
      <c r="E14" s="3">
        <f>E24+E61</f>
        <v>7717.7</v>
      </c>
      <c r="F14" s="9">
        <f t="shared" si="3"/>
        <v>0.46914398259030071</v>
      </c>
      <c r="G14" s="21"/>
      <c r="H14" s="6" t="s">
        <v>21</v>
      </c>
      <c r="I14" s="7">
        <f t="shared" ref="I13:I15" si="4">I24+I61</f>
        <v>5</v>
      </c>
      <c r="J14" s="23"/>
      <c r="K14" s="23"/>
    </row>
    <row r="15" spans="1:11" x14ac:dyDescent="0.25">
      <c r="A15" s="23"/>
      <c r="B15" s="31"/>
      <c r="C15" s="7" t="s">
        <v>24</v>
      </c>
      <c r="D15" s="3">
        <v>0</v>
      </c>
      <c r="E15" s="3">
        <f>E25+E62</f>
        <v>0</v>
      </c>
      <c r="F15" s="4" t="s">
        <v>2</v>
      </c>
      <c r="G15" s="21"/>
      <c r="H15" s="6" t="s">
        <v>23</v>
      </c>
      <c r="I15" s="7">
        <f t="shared" si="4"/>
        <v>1</v>
      </c>
      <c r="J15" s="23"/>
      <c r="K15" s="23"/>
    </row>
    <row r="16" spans="1:11" x14ac:dyDescent="0.25">
      <c r="A16" s="24"/>
      <c r="B16" s="32"/>
      <c r="C16" s="7" t="s">
        <v>26</v>
      </c>
      <c r="D16" s="3">
        <v>0</v>
      </c>
      <c r="E16" s="3">
        <f>E26+E63</f>
        <v>0</v>
      </c>
      <c r="F16" s="4" t="s">
        <v>2</v>
      </c>
      <c r="G16" s="33"/>
      <c r="H16" s="6" t="s">
        <v>27</v>
      </c>
      <c r="I16" s="8">
        <v>0</v>
      </c>
      <c r="J16" s="24"/>
      <c r="K16" s="24"/>
    </row>
    <row r="17" spans="1:15" x14ac:dyDescent="0.25">
      <c r="A17" s="22"/>
      <c r="B17" s="30" t="s">
        <v>28</v>
      </c>
      <c r="C17" s="7" t="s">
        <v>4</v>
      </c>
      <c r="D17" s="3">
        <f>D18+D19+D20+D21</f>
        <v>167887.7</v>
      </c>
      <c r="E17" s="3">
        <f>E18+E19+E20+E21</f>
        <v>59409.5</v>
      </c>
      <c r="F17" s="5">
        <f>E17/D17</f>
        <v>0.35386451776991401</v>
      </c>
      <c r="G17" s="34" t="s">
        <v>75</v>
      </c>
      <c r="H17" s="6" t="s">
        <v>18</v>
      </c>
      <c r="I17" s="7">
        <v>2</v>
      </c>
      <c r="J17" s="22" t="s">
        <v>40</v>
      </c>
      <c r="K17" s="22"/>
    </row>
    <row r="18" spans="1:15" x14ac:dyDescent="0.25">
      <c r="A18" s="23"/>
      <c r="B18" s="31"/>
      <c r="C18" s="7" t="s">
        <v>20</v>
      </c>
      <c r="D18" s="3">
        <f>D80</f>
        <v>167887.7</v>
      </c>
      <c r="E18" s="3">
        <f>E80</f>
        <v>59409.5</v>
      </c>
      <c r="F18" s="3">
        <f>F80</f>
        <v>0.35386451776991401</v>
      </c>
      <c r="G18" s="35"/>
      <c r="H18" s="6" t="s">
        <v>19</v>
      </c>
      <c r="I18" s="7">
        <v>0</v>
      </c>
      <c r="J18" s="23"/>
      <c r="K18" s="23"/>
    </row>
    <row r="19" spans="1:15" x14ac:dyDescent="0.25">
      <c r="A19" s="23"/>
      <c r="B19" s="31"/>
      <c r="C19" s="7" t="s">
        <v>22</v>
      </c>
      <c r="D19" s="3">
        <f t="shared" ref="D19:E21" si="5">D81</f>
        <v>0</v>
      </c>
      <c r="E19" s="3">
        <f t="shared" si="5"/>
        <v>0</v>
      </c>
      <c r="F19" s="3" t="str">
        <f t="shared" ref="F19" si="6">F81</f>
        <v>-</v>
      </c>
      <c r="G19" s="35"/>
      <c r="H19" s="6" t="s">
        <v>21</v>
      </c>
      <c r="I19" s="7">
        <v>1</v>
      </c>
      <c r="J19" s="23"/>
      <c r="K19" s="23"/>
    </row>
    <row r="20" spans="1:15" x14ac:dyDescent="0.25">
      <c r="A20" s="23"/>
      <c r="B20" s="31"/>
      <c r="C20" s="7" t="s">
        <v>24</v>
      </c>
      <c r="D20" s="3">
        <f t="shared" si="5"/>
        <v>0</v>
      </c>
      <c r="E20" s="3">
        <f t="shared" si="5"/>
        <v>0</v>
      </c>
      <c r="F20" s="3" t="str">
        <f t="shared" ref="F20" si="7">F82</f>
        <v>-</v>
      </c>
      <c r="G20" s="35"/>
      <c r="H20" s="6" t="s">
        <v>23</v>
      </c>
      <c r="I20" s="7">
        <v>1</v>
      </c>
      <c r="J20" s="23"/>
      <c r="K20" s="23"/>
    </row>
    <row r="21" spans="1:15" x14ac:dyDescent="0.25">
      <c r="A21" s="24"/>
      <c r="B21" s="32"/>
      <c r="C21" s="7" t="s">
        <v>26</v>
      </c>
      <c r="D21" s="3">
        <f t="shared" si="5"/>
        <v>0</v>
      </c>
      <c r="E21" s="3">
        <f t="shared" si="5"/>
        <v>0</v>
      </c>
      <c r="F21" s="3" t="str">
        <f t="shared" ref="F21" si="8">F83</f>
        <v>-</v>
      </c>
      <c r="G21" s="36"/>
      <c r="H21" s="6" t="s">
        <v>27</v>
      </c>
      <c r="I21" s="8">
        <v>0</v>
      </c>
      <c r="J21" s="24"/>
      <c r="K21" s="24"/>
    </row>
    <row r="22" spans="1:15" x14ac:dyDescent="0.25">
      <c r="A22" s="78" t="s">
        <v>29</v>
      </c>
      <c r="B22" s="20" t="s">
        <v>3</v>
      </c>
      <c r="C22" s="7" t="s">
        <v>4</v>
      </c>
      <c r="D22" s="3">
        <f>D23+D24+D25+D26</f>
        <v>91733.5</v>
      </c>
      <c r="E22" s="3">
        <f>E23+E24+E25+E26</f>
        <v>39855.300000000003</v>
      </c>
      <c r="F22" s="5">
        <f>E22/D22</f>
        <v>0.43446832400377183</v>
      </c>
      <c r="G22" s="22"/>
      <c r="H22" s="6" t="s">
        <v>18</v>
      </c>
      <c r="I22" s="7">
        <f>I27+I49</f>
        <v>4</v>
      </c>
      <c r="J22" s="22" t="s">
        <v>30</v>
      </c>
      <c r="K22" s="77"/>
    </row>
    <row r="23" spans="1:15" x14ac:dyDescent="0.25">
      <c r="A23" s="79"/>
      <c r="B23" s="21"/>
      <c r="C23" s="7" t="s">
        <v>20</v>
      </c>
      <c r="D23" s="3">
        <f>D28+D50</f>
        <v>91733.5</v>
      </c>
      <c r="E23" s="3">
        <f>E28</f>
        <v>39855.300000000003</v>
      </c>
      <c r="F23" s="5">
        <f>E23/D23</f>
        <v>0.43446832400377183</v>
      </c>
      <c r="G23" s="23"/>
      <c r="H23" s="6" t="s">
        <v>19</v>
      </c>
      <c r="I23" s="7">
        <f t="shared" ref="I23:I25" si="9">I28+I50</f>
        <v>0</v>
      </c>
      <c r="J23" s="23"/>
      <c r="K23" s="77"/>
    </row>
    <row r="24" spans="1:15" x14ac:dyDescent="0.25">
      <c r="A24" s="79"/>
      <c r="B24" s="21"/>
      <c r="C24" s="7" t="s">
        <v>22</v>
      </c>
      <c r="D24" s="3">
        <v>0</v>
      </c>
      <c r="E24" s="3">
        <v>0</v>
      </c>
      <c r="F24" s="5" t="s">
        <v>2</v>
      </c>
      <c r="G24" s="23"/>
      <c r="H24" s="6" t="s">
        <v>21</v>
      </c>
      <c r="I24" s="7">
        <f t="shared" si="9"/>
        <v>3</v>
      </c>
      <c r="J24" s="23"/>
      <c r="K24" s="77"/>
    </row>
    <row r="25" spans="1:15" x14ac:dyDescent="0.25">
      <c r="A25" s="79"/>
      <c r="B25" s="21"/>
      <c r="C25" s="7" t="s">
        <v>24</v>
      </c>
      <c r="D25" s="3">
        <v>0</v>
      </c>
      <c r="E25" s="3">
        <v>0</v>
      </c>
      <c r="F25" s="5" t="s">
        <v>2</v>
      </c>
      <c r="G25" s="23"/>
      <c r="H25" s="6" t="s">
        <v>23</v>
      </c>
      <c r="I25" s="7">
        <f t="shared" si="9"/>
        <v>1</v>
      </c>
      <c r="J25" s="23"/>
      <c r="K25" s="77"/>
    </row>
    <row r="26" spans="1:15" x14ac:dyDescent="0.25">
      <c r="A26" s="80"/>
      <c r="B26" s="33"/>
      <c r="C26" s="7" t="s">
        <v>26</v>
      </c>
      <c r="D26" s="3">
        <v>0</v>
      </c>
      <c r="E26" s="3">
        <v>0</v>
      </c>
      <c r="F26" s="5" t="s">
        <v>2</v>
      </c>
      <c r="G26" s="23"/>
      <c r="H26" s="6" t="s">
        <v>27</v>
      </c>
      <c r="I26" s="7">
        <v>0</v>
      </c>
      <c r="J26" s="24"/>
      <c r="K26" s="77"/>
    </row>
    <row r="27" spans="1:15" ht="96.75" customHeight="1" x14ac:dyDescent="0.25">
      <c r="A27" s="78" t="s">
        <v>93</v>
      </c>
      <c r="B27" s="20" t="s">
        <v>31</v>
      </c>
      <c r="C27" s="7" t="s">
        <v>4</v>
      </c>
      <c r="D27" s="3">
        <f>D28+D29+D30+D31</f>
        <v>91333.5</v>
      </c>
      <c r="E27" s="3">
        <f>E28</f>
        <v>39855.300000000003</v>
      </c>
      <c r="F27" s="81">
        <f>E27/D27</f>
        <v>0.43637110151258851</v>
      </c>
      <c r="G27" s="82" t="s">
        <v>104</v>
      </c>
      <c r="H27" s="6" t="s">
        <v>18</v>
      </c>
      <c r="I27" s="7">
        <v>3</v>
      </c>
      <c r="J27" s="22" t="s">
        <v>30</v>
      </c>
      <c r="M27" s="13"/>
      <c r="N27" s="13"/>
    </row>
    <row r="28" spans="1:15" ht="50.25" customHeight="1" x14ac:dyDescent="0.25">
      <c r="A28" s="79"/>
      <c r="B28" s="21"/>
      <c r="C28" s="7" t="s">
        <v>20</v>
      </c>
      <c r="D28" s="3">
        <f>D33+D40+D45</f>
        <v>91333.5</v>
      </c>
      <c r="E28" s="3">
        <f>E33+E40+E45</f>
        <v>39855.300000000003</v>
      </c>
      <c r="F28" s="81">
        <f>E28/D28</f>
        <v>0.43637110151258851</v>
      </c>
      <c r="G28" s="83"/>
      <c r="H28" s="6" t="s">
        <v>19</v>
      </c>
      <c r="I28" s="7">
        <v>0</v>
      </c>
      <c r="J28" s="23"/>
      <c r="M28" s="13"/>
      <c r="N28" s="13"/>
    </row>
    <row r="29" spans="1:15" ht="46.5" customHeight="1" x14ac:dyDescent="0.25">
      <c r="A29" s="79"/>
      <c r="B29" s="21"/>
      <c r="C29" s="7" t="s">
        <v>22</v>
      </c>
      <c r="D29" s="3">
        <f>D34+D41+D46</f>
        <v>0</v>
      </c>
      <c r="E29" s="3" t="s">
        <v>2</v>
      </c>
      <c r="F29" s="81" t="s">
        <v>2</v>
      </c>
      <c r="G29" s="83"/>
      <c r="H29" s="6" t="s">
        <v>21</v>
      </c>
      <c r="I29" s="7">
        <v>2</v>
      </c>
      <c r="J29" s="23"/>
      <c r="M29" s="13"/>
      <c r="N29" s="13"/>
    </row>
    <row r="30" spans="1:15" ht="50.25" customHeight="1" x14ac:dyDescent="0.25">
      <c r="A30" s="79"/>
      <c r="B30" s="21"/>
      <c r="C30" s="7" t="s">
        <v>24</v>
      </c>
      <c r="D30" s="3">
        <f>D35+D42+D47</f>
        <v>0</v>
      </c>
      <c r="E30" s="3" t="s">
        <v>2</v>
      </c>
      <c r="F30" s="81" t="s">
        <v>2</v>
      </c>
      <c r="G30" s="83"/>
      <c r="H30" s="6" t="s">
        <v>23</v>
      </c>
      <c r="I30" s="7">
        <v>1</v>
      </c>
      <c r="J30" s="23"/>
      <c r="M30" s="13"/>
      <c r="N30" s="13"/>
    </row>
    <row r="31" spans="1:15" ht="32.25" customHeight="1" x14ac:dyDescent="0.25">
      <c r="A31" s="80"/>
      <c r="B31" s="33"/>
      <c r="C31" s="7" t="s">
        <v>26</v>
      </c>
      <c r="D31" s="3">
        <f>D36+D43+D48</f>
        <v>0</v>
      </c>
      <c r="E31" s="3" t="s">
        <v>2</v>
      </c>
      <c r="F31" s="81" t="s">
        <v>2</v>
      </c>
      <c r="G31" s="84"/>
      <c r="H31" s="6" t="s">
        <v>27</v>
      </c>
      <c r="I31" s="7">
        <v>0</v>
      </c>
      <c r="J31" s="24"/>
      <c r="M31" s="13"/>
      <c r="N31" s="13"/>
    </row>
    <row r="32" spans="1:15" ht="137.25" customHeight="1" x14ac:dyDescent="0.25">
      <c r="A32" s="78" t="s">
        <v>65</v>
      </c>
      <c r="B32" s="70" t="s">
        <v>66</v>
      </c>
      <c r="C32" s="7" t="s">
        <v>4</v>
      </c>
      <c r="D32" s="3">
        <f>D33+D34+D35+D36</f>
        <v>60994.600000000006</v>
      </c>
      <c r="E32" s="3">
        <f>E33</f>
        <v>39855.300000000003</v>
      </c>
      <c r="F32" s="5">
        <f>E32/D32</f>
        <v>0.65342341781075697</v>
      </c>
      <c r="G32" s="6" t="s">
        <v>86</v>
      </c>
      <c r="H32" s="1" t="s">
        <v>118</v>
      </c>
      <c r="I32" s="77" t="s">
        <v>32</v>
      </c>
      <c r="J32" s="70" t="s">
        <v>85</v>
      </c>
      <c r="K32" s="85" t="s">
        <v>148</v>
      </c>
      <c r="M32" s="13"/>
      <c r="N32" s="13"/>
      <c r="O32" s="13"/>
    </row>
    <row r="33" spans="1:15" ht="117" customHeight="1" x14ac:dyDescent="0.25">
      <c r="A33" s="79"/>
      <c r="B33" s="70"/>
      <c r="C33" s="7" t="s">
        <v>20</v>
      </c>
      <c r="D33" s="3">
        <f>90494.6-29500</f>
        <v>60994.600000000006</v>
      </c>
      <c r="E33" s="3">
        <v>39855.300000000003</v>
      </c>
      <c r="F33" s="5">
        <f>E33/D33</f>
        <v>0.65342341781075697</v>
      </c>
      <c r="G33" s="1" t="s">
        <v>119</v>
      </c>
      <c r="H33" s="1" t="s">
        <v>121</v>
      </c>
      <c r="I33" s="77"/>
      <c r="J33" s="70"/>
      <c r="K33" s="85" t="s">
        <v>120</v>
      </c>
      <c r="M33" s="13"/>
      <c r="N33" s="13"/>
      <c r="O33" s="13"/>
    </row>
    <row r="34" spans="1:15" ht="54.75" customHeight="1" x14ac:dyDescent="0.25">
      <c r="A34" s="79"/>
      <c r="B34" s="70"/>
      <c r="C34" s="7" t="s">
        <v>22</v>
      </c>
      <c r="D34" s="3">
        <v>0</v>
      </c>
      <c r="E34" s="3" t="s">
        <v>2</v>
      </c>
      <c r="F34" s="5" t="s">
        <v>2</v>
      </c>
      <c r="G34" s="1" t="s">
        <v>87</v>
      </c>
      <c r="H34" s="1" t="s">
        <v>147</v>
      </c>
      <c r="I34" s="77"/>
      <c r="J34" s="70"/>
      <c r="K34" s="85"/>
      <c r="M34" s="13"/>
      <c r="N34" s="13"/>
      <c r="O34" s="13"/>
    </row>
    <row r="35" spans="1:15" ht="71.25" customHeight="1" x14ac:dyDescent="0.25">
      <c r="A35" s="79"/>
      <c r="B35" s="70"/>
      <c r="C35" s="7" t="s">
        <v>24</v>
      </c>
      <c r="D35" s="3">
        <v>0</v>
      </c>
      <c r="E35" s="3" t="s">
        <v>2</v>
      </c>
      <c r="F35" s="5" t="s">
        <v>2</v>
      </c>
      <c r="G35" s="1" t="s">
        <v>105</v>
      </c>
      <c r="H35" s="1" t="s">
        <v>122</v>
      </c>
      <c r="I35" s="77"/>
      <c r="J35" s="70"/>
      <c r="K35" s="85"/>
      <c r="M35" s="13"/>
      <c r="N35" s="13"/>
      <c r="O35" s="13"/>
    </row>
    <row r="36" spans="1:15" ht="54.75" customHeight="1" x14ac:dyDescent="0.25">
      <c r="A36" s="79"/>
      <c r="B36" s="70"/>
      <c r="C36" s="22" t="s">
        <v>26</v>
      </c>
      <c r="D36" s="25">
        <v>0</v>
      </c>
      <c r="E36" s="25" t="s">
        <v>2</v>
      </c>
      <c r="F36" s="86" t="s">
        <v>2</v>
      </c>
      <c r="G36" s="1" t="s">
        <v>123</v>
      </c>
      <c r="H36" s="1" t="s">
        <v>146</v>
      </c>
      <c r="I36" s="77"/>
      <c r="J36" s="70"/>
      <c r="K36" s="85"/>
      <c r="M36" s="13"/>
      <c r="N36" s="13"/>
      <c r="O36" s="13"/>
    </row>
    <row r="37" spans="1:15" ht="90" customHeight="1" x14ac:dyDescent="0.25">
      <c r="A37" s="79"/>
      <c r="B37" s="70"/>
      <c r="C37" s="23"/>
      <c r="D37" s="26"/>
      <c r="E37" s="26"/>
      <c r="F37" s="87"/>
      <c r="G37" s="1" t="s">
        <v>124</v>
      </c>
      <c r="H37" s="1" t="s">
        <v>145</v>
      </c>
      <c r="I37" s="77"/>
      <c r="J37" s="70"/>
      <c r="K37" s="85"/>
      <c r="M37" s="13"/>
      <c r="N37" s="13"/>
      <c r="O37" s="13"/>
    </row>
    <row r="38" spans="1:15" ht="72.75" customHeight="1" x14ac:dyDescent="0.25">
      <c r="A38" s="80"/>
      <c r="B38" s="70"/>
      <c r="C38" s="24"/>
      <c r="D38" s="27"/>
      <c r="E38" s="27"/>
      <c r="F38" s="88"/>
      <c r="G38" s="1" t="s">
        <v>125</v>
      </c>
      <c r="H38" s="1" t="s">
        <v>126</v>
      </c>
      <c r="I38" s="77"/>
      <c r="J38" s="70"/>
      <c r="K38" s="85"/>
      <c r="M38" s="13"/>
      <c r="N38" s="13"/>
      <c r="O38" s="13"/>
    </row>
    <row r="39" spans="1:15" ht="45.75" customHeight="1" x14ac:dyDescent="0.25">
      <c r="A39" s="89" t="s">
        <v>82</v>
      </c>
      <c r="B39" s="70" t="s">
        <v>83</v>
      </c>
      <c r="C39" s="7" t="s">
        <v>4</v>
      </c>
      <c r="D39" s="3">
        <f>D40+D41+D42+D43</f>
        <v>29500</v>
      </c>
      <c r="E39" s="3">
        <v>0</v>
      </c>
      <c r="F39" s="5">
        <v>0</v>
      </c>
      <c r="G39" s="20" t="s">
        <v>84</v>
      </c>
      <c r="H39" s="20" t="s">
        <v>144</v>
      </c>
      <c r="I39" s="22" t="s">
        <v>32</v>
      </c>
      <c r="J39" s="20" t="s">
        <v>85</v>
      </c>
      <c r="K39" s="20" t="s">
        <v>143</v>
      </c>
    </row>
    <row r="40" spans="1:15" ht="33.75" customHeight="1" x14ac:dyDescent="0.25">
      <c r="A40" s="89"/>
      <c r="B40" s="70"/>
      <c r="C40" s="7" t="s">
        <v>20</v>
      </c>
      <c r="D40" s="3">
        <v>29500</v>
      </c>
      <c r="E40" s="3">
        <v>0</v>
      </c>
      <c r="F40" s="5">
        <v>0</v>
      </c>
      <c r="G40" s="21"/>
      <c r="H40" s="21"/>
      <c r="I40" s="23"/>
      <c r="J40" s="21"/>
      <c r="K40" s="21"/>
    </row>
    <row r="41" spans="1:15" ht="40.5" customHeight="1" x14ac:dyDescent="0.25">
      <c r="A41" s="89"/>
      <c r="B41" s="70"/>
      <c r="C41" s="7" t="s">
        <v>22</v>
      </c>
      <c r="D41" s="3">
        <v>0</v>
      </c>
      <c r="E41" s="3">
        <v>0</v>
      </c>
      <c r="F41" s="5" t="s">
        <v>2</v>
      </c>
      <c r="G41" s="21"/>
      <c r="H41" s="21"/>
      <c r="I41" s="23"/>
      <c r="J41" s="21"/>
      <c r="K41" s="21"/>
    </row>
    <row r="42" spans="1:15" ht="38.25" customHeight="1" x14ac:dyDescent="0.25">
      <c r="A42" s="89"/>
      <c r="B42" s="70"/>
      <c r="C42" s="7" t="s">
        <v>24</v>
      </c>
      <c r="D42" s="3">
        <v>0</v>
      </c>
      <c r="E42" s="3">
        <v>0</v>
      </c>
      <c r="F42" s="5" t="s">
        <v>2</v>
      </c>
      <c r="G42" s="21"/>
      <c r="H42" s="21"/>
      <c r="I42" s="23"/>
      <c r="J42" s="21"/>
      <c r="K42" s="21"/>
    </row>
    <row r="43" spans="1:15" ht="43.5" customHeight="1" x14ac:dyDescent="0.25">
      <c r="A43" s="89"/>
      <c r="B43" s="70"/>
      <c r="C43" s="7" t="s">
        <v>26</v>
      </c>
      <c r="D43" s="3">
        <v>0</v>
      </c>
      <c r="E43" s="16">
        <v>0</v>
      </c>
      <c r="F43" s="5" t="s">
        <v>2</v>
      </c>
      <c r="G43" s="21"/>
      <c r="H43" s="21"/>
      <c r="I43" s="23"/>
      <c r="J43" s="21"/>
      <c r="K43" s="21"/>
    </row>
    <row r="44" spans="1:15" ht="32.25" customHeight="1" x14ac:dyDescent="0.25">
      <c r="A44" s="78" t="s">
        <v>88</v>
      </c>
      <c r="B44" s="70" t="s">
        <v>89</v>
      </c>
      <c r="C44" s="7" t="s">
        <v>4</v>
      </c>
      <c r="D44" s="3">
        <f>D45+D46+D47+D48</f>
        <v>838.9</v>
      </c>
      <c r="E44" s="3">
        <v>0</v>
      </c>
      <c r="F44" s="5">
        <v>0</v>
      </c>
      <c r="G44" s="70" t="s">
        <v>90</v>
      </c>
      <c r="H44" s="70" t="s">
        <v>103</v>
      </c>
      <c r="I44" s="22" t="s">
        <v>64</v>
      </c>
      <c r="J44" s="20" t="s">
        <v>1</v>
      </c>
      <c r="K44" s="20" t="s">
        <v>117</v>
      </c>
    </row>
    <row r="45" spans="1:15" ht="32.25" customHeight="1" x14ac:dyDescent="0.25">
      <c r="A45" s="79"/>
      <c r="B45" s="70"/>
      <c r="C45" s="7" t="s">
        <v>20</v>
      </c>
      <c r="D45" s="3">
        <v>838.9</v>
      </c>
      <c r="E45" s="3">
        <v>0</v>
      </c>
      <c r="F45" s="5">
        <v>0</v>
      </c>
      <c r="G45" s="70"/>
      <c r="H45" s="70"/>
      <c r="I45" s="23"/>
      <c r="J45" s="21"/>
      <c r="K45" s="21"/>
    </row>
    <row r="46" spans="1:15" x14ac:dyDescent="0.25">
      <c r="A46" s="79"/>
      <c r="B46" s="70"/>
      <c r="C46" s="7" t="s">
        <v>22</v>
      </c>
      <c r="D46" s="3">
        <v>0</v>
      </c>
      <c r="E46" s="3">
        <v>0</v>
      </c>
      <c r="F46" s="5" t="s">
        <v>2</v>
      </c>
      <c r="G46" s="70"/>
      <c r="H46" s="70"/>
      <c r="I46" s="23"/>
      <c r="J46" s="21"/>
      <c r="K46" s="21"/>
    </row>
    <row r="47" spans="1:15" x14ac:dyDescent="0.25">
      <c r="A47" s="79"/>
      <c r="B47" s="70"/>
      <c r="C47" s="7" t="s">
        <v>24</v>
      </c>
      <c r="D47" s="3">
        <v>0</v>
      </c>
      <c r="E47" s="3">
        <v>0</v>
      </c>
      <c r="F47" s="5" t="s">
        <v>2</v>
      </c>
      <c r="G47" s="70"/>
      <c r="H47" s="70"/>
      <c r="I47" s="23"/>
      <c r="J47" s="21"/>
      <c r="K47" s="21"/>
    </row>
    <row r="48" spans="1:15" x14ac:dyDescent="0.25">
      <c r="A48" s="80"/>
      <c r="B48" s="70"/>
      <c r="C48" s="7" t="s">
        <v>26</v>
      </c>
      <c r="D48" s="3">
        <v>0</v>
      </c>
      <c r="E48" s="3">
        <v>0</v>
      </c>
      <c r="F48" s="5" t="s">
        <v>2</v>
      </c>
      <c r="G48" s="70"/>
      <c r="H48" s="70"/>
      <c r="I48" s="24"/>
      <c r="J48" s="33"/>
      <c r="K48" s="33"/>
      <c r="M48" s="13"/>
      <c r="N48" s="13"/>
      <c r="O48" s="13"/>
    </row>
    <row r="49" spans="1:21" ht="31.5" customHeight="1" x14ac:dyDescent="0.25">
      <c r="A49" s="78" t="s">
        <v>92</v>
      </c>
      <c r="B49" s="20" t="s">
        <v>33</v>
      </c>
      <c r="C49" s="7" t="s">
        <v>4</v>
      </c>
      <c r="D49" s="3">
        <v>400</v>
      </c>
      <c r="E49" s="3">
        <v>0</v>
      </c>
      <c r="F49" s="5">
        <v>0</v>
      </c>
      <c r="G49" s="20" t="s">
        <v>42</v>
      </c>
      <c r="H49" s="6" t="s">
        <v>18</v>
      </c>
      <c r="I49" s="7">
        <v>1</v>
      </c>
      <c r="J49" s="22" t="s">
        <v>30</v>
      </c>
      <c r="K49" s="70"/>
      <c r="M49" s="13"/>
      <c r="N49" s="13"/>
      <c r="O49" s="13"/>
    </row>
    <row r="50" spans="1:21" x14ac:dyDescent="0.25">
      <c r="A50" s="79"/>
      <c r="B50" s="21"/>
      <c r="C50" s="7" t="s">
        <v>20</v>
      </c>
      <c r="D50" s="3">
        <v>400</v>
      </c>
      <c r="E50" s="3">
        <v>0</v>
      </c>
      <c r="F50" s="5">
        <v>0</v>
      </c>
      <c r="G50" s="21"/>
      <c r="H50" s="6" t="s">
        <v>19</v>
      </c>
      <c r="I50" s="7">
        <v>0</v>
      </c>
      <c r="J50" s="23"/>
      <c r="K50" s="70"/>
      <c r="M50" s="13"/>
      <c r="N50" s="13"/>
      <c r="O50" s="13"/>
    </row>
    <row r="51" spans="1:21" x14ac:dyDescent="0.25">
      <c r="A51" s="79"/>
      <c r="B51" s="21"/>
      <c r="C51" s="7" t="s">
        <v>22</v>
      </c>
      <c r="D51" s="3">
        <v>0</v>
      </c>
      <c r="E51" s="3">
        <v>0</v>
      </c>
      <c r="F51" s="5" t="s">
        <v>2</v>
      </c>
      <c r="G51" s="21"/>
      <c r="H51" s="6" t="s">
        <v>21</v>
      </c>
      <c r="I51" s="7">
        <v>1</v>
      </c>
      <c r="J51" s="23"/>
      <c r="K51" s="70"/>
      <c r="M51" s="13"/>
      <c r="N51" s="13"/>
      <c r="O51" s="13"/>
    </row>
    <row r="52" spans="1:21" x14ac:dyDescent="0.25">
      <c r="A52" s="79"/>
      <c r="B52" s="21"/>
      <c r="C52" s="7" t="s">
        <v>24</v>
      </c>
      <c r="D52" s="3">
        <v>0</v>
      </c>
      <c r="E52" s="3">
        <v>0</v>
      </c>
      <c r="F52" s="5" t="s">
        <v>2</v>
      </c>
      <c r="G52" s="21"/>
      <c r="H52" s="6" t="s">
        <v>23</v>
      </c>
      <c r="I52" s="7">
        <v>0</v>
      </c>
      <c r="J52" s="23"/>
      <c r="K52" s="70"/>
      <c r="M52" s="13"/>
      <c r="N52" s="13"/>
      <c r="O52" s="13"/>
    </row>
    <row r="53" spans="1:21" x14ac:dyDescent="0.25">
      <c r="A53" s="80"/>
      <c r="B53" s="33"/>
      <c r="C53" s="7" t="s">
        <v>26</v>
      </c>
      <c r="D53" s="3">
        <v>0</v>
      </c>
      <c r="E53" s="3">
        <v>0</v>
      </c>
      <c r="F53" s="5" t="s">
        <v>2</v>
      </c>
      <c r="G53" s="33"/>
      <c r="H53" s="6" t="s">
        <v>27</v>
      </c>
      <c r="I53" s="90">
        <v>0</v>
      </c>
      <c r="J53" s="24"/>
      <c r="K53" s="70"/>
      <c r="M53" s="13"/>
      <c r="N53" s="13"/>
      <c r="O53" s="13"/>
    </row>
    <row r="54" spans="1:21" ht="46.5" customHeight="1" x14ac:dyDescent="0.25">
      <c r="A54" s="78" t="s">
        <v>63</v>
      </c>
      <c r="B54" s="20" t="s">
        <v>62</v>
      </c>
      <c r="C54" s="7" t="s">
        <v>4</v>
      </c>
      <c r="D54" s="3">
        <v>400</v>
      </c>
      <c r="E54" s="3">
        <v>0</v>
      </c>
      <c r="F54" s="5">
        <v>0</v>
      </c>
      <c r="G54" s="91" t="s">
        <v>91</v>
      </c>
      <c r="H54" s="70" t="s">
        <v>100</v>
      </c>
      <c r="I54" s="92" t="s">
        <v>32</v>
      </c>
      <c r="J54" s="22" t="s">
        <v>30</v>
      </c>
      <c r="K54" s="70" t="s">
        <v>101</v>
      </c>
      <c r="M54" s="13"/>
      <c r="N54" s="13"/>
      <c r="O54" s="13"/>
    </row>
    <row r="55" spans="1:21" ht="36" customHeight="1" x14ac:dyDescent="0.25">
      <c r="A55" s="79"/>
      <c r="B55" s="21"/>
      <c r="C55" s="7" t="s">
        <v>20</v>
      </c>
      <c r="D55" s="3">
        <v>400</v>
      </c>
      <c r="E55" s="3">
        <v>0</v>
      </c>
      <c r="F55" s="5">
        <v>0</v>
      </c>
      <c r="G55" s="93"/>
      <c r="H55" s="70"/>
      <c r="I55" s="94"/>
      <c r="J55" s="23"/>
      <c r="K55" s="70"/>
      <c r="M55" s="13"/>
      <c r="N55" s="13"/>
      <c r="O55" s="13"/>
    </row>
    <row r="56" spans="1:21" x14ac:dyDescent="0.25">
      <c r="A56" s="79"/>
      <c r="B56" s="21"/>
      <c r="C56" s="7" t="s">
        <v>22</v>
      </c>
      <c r="D56" s="3">
        <v>0</v>
      </c>
      <c r="E56" s="3">
        <v>0</v>
      </c>
      <c r="F56" s="5" t="s">
        <v>2</v>
      </c>
      <c r="G56" s="93"/>
      <c r="H56" s="70" t="s">
        <v>111</v>
      </c>
      <c r="I56" s="94"/>
      <c r="J56" s="23"/>
      <c r="K56" s="70"/>
      <c r="M56" s="13"/>
      <c r="N56" s="13"/>
      <c r="O56" s="13"/>
    </row>
    <row r="57" spans="1:21" x14ac:dyDescent="0.25">
      <c r="A57" s="79"/>
      <c r="B57" s="21"/>
      <c r="C57" s="7" t="s">
        <v>24</v>
      </c>
      <c r="D57" s="3">
        <v>0</v>
      </c>
      <c r="E57" s="3">
        <v>0</v>
      </c>
      <c r="F57" s="5" t="s">
        <v>2</v>
      </c>
      <c r="G57" s="93"/>
      <c r="H57" s="70"/>
      <c r="I57" s="94"/>
      <c r="J57" s="23"/>
      <c r="K57" s="72" t="s">
        <v>140</v>
      </c>
      <c r="M57" s="13"/>
      <c r="N57" s="13"/>
      <c r="O57" s="13"/>
    </row>
    <row r="58" spans="1:21" ht="45.75" customHeight="1" x14ac:dyDescent="0.25">
      <c r="A58" s="80"/>
      <c r="B58" s="33"/>
      <c r="C58" s="7" t="s">
        <v>26</v>
      </c>
      <c r="D58" s="3">
        <v>0</v>
      </c>
      <c r="E58" s="3">
        <v>0</v>
      </c>
      <c r="F58" s="5" t="s">
        <v>2</v>
      </c>
      <c r="G58" s="95"/>
      <c r="H58" s="70"/>
      <c r="I58" s="96"/>
      <c r="J58" s="24"/>
      <c r="K58" s="74"/>
      <c r="M58" s="13"/>
      <c r="N58" s="13"/>
      <c r="O58" s="13"/>
    </row>
    <row r="59" spans="1:21" x14ac:dyDescent="0.25">
      <c r="A59" s="78" t="s">
        <v>34</v>
      </c>
      <c r="B59" s="20" t="s">
        <v>35</v>
      </c>
      <c r="C59" s="7" t="s">
        <v>4</v>
      </c>
      <c r="D59" s="3">
        <f>D60+D61</f>
        <v>107828.20000000001</v>
      </c>
      <c r="E59" s="3">
        <f>E60+E61</f>
        <v>77724</v>
      </c>
      <c r="F59" s="9">
        <f>E59/D59</f>
        <v>0.72081329373948555</v>
      </c>
      <c r="G59" s="20" t="s">
        <v>68</v>
      </c>
      <c r="H59" s="6" t="s">
        <v>18</v>
      </c>
      <c r="I59" s="7">
        <v>2</v>
      </c>
      <c r="J59" s="22" t="s">
        <v>36</v>
      </c>
      <c r="K59" s="70"/>
    </row>
    <row r="60" spans="1:21" x14ac:dyDescent="0.25">
      <c r="A60" s="79"/>
      <c r="B60" s="21"/>
      <c r="C60" s="7" t="s">
        <v>20</v>
      </c>
      <c r="D60" s="3">
        <f>D65+D75</f>
        <v>91377.600000000006</v>
      </c>
      <c r="E60" s="3">
        <f>E65</f>
        <v>70006.3</v>
      </c>
      <c r="F60" s="9">
        <f t="shared" ref="F60:F61" si="10">E60/D60</f>
        <v>0.76612101871793525</v>
      </c>
      <c r="G60" s="21"/>
      <c r="H60" s="6" t="s">
        <v>19</v>
      </c>
      <c r="I60" s="7">
        <v>0</v>
      </c>
      <c r="J60" s="23"/>
      <c r="K60" s="70"/>
    </row>
    <row r="61" spans="1:21" x14ac:dyDescent="0.25">
      <c r="A61" s="79"/>
      <c r="B61" s="21"/>
      <c r="C61" s="7" t="s">
        <v>22</v>
      </c>
      <c r="D61" s="3">
        <f t="shared" ref="D61:D63" si="11">D66+D71</f>
        <v>16450.599999999999</v>
      </c>
      <c r="E61" s="3">
        <f t="shared" ref="E61:E62" si="12">E66</f>
        <v>7717.7</v>
      </c>
      <c r="F61" s="9">
        <f t="shared" si="10"/>
        <v>0.46914398259030071</v>
      </c>
      <c r="G61" s="21"/>
      <c r="H61" s="6" t="s">
        <v>21</v>
      </c>
      <c r="I61" s="7">
        <v>2</v>
      </c>
      <c r="J61" s="23"/>
      <c r="K61" s="70"/>
      <c r="N61" s="13"/>
      <c r="O61" s="13"/>
      <c r="P61" s="13"/>
      <c r="Q61" s="13"/>
      <c r="R61" s="13"/>
      <c r="S61" s="13"/>
      <c r="T61" s="13"/>
      <c r="U61" s="13"/>
    </row>
    <row r="62" spans="1:21" x14ac:dyDescent="0.25">
      <c r="A62" s="79"/>
      <c r="B62" s="21"/>
      <c r="C62" s="7" t="s">
        <v>24</v>
      </c>
      <c r="D62" s="3">
        <f t="shared" si="11"/>
        <v>0</v>
      </c>
      <c r="E62" s="3">
        <f t="shared" si="12"/>
        <v>0</v>
      </c>
      <c r="F62" s="97" t="s">
        <v>2</v>
      </c>
      <c r="G62" s="21"/>
      <c r="H62" s="6" t="s">
        <v>23</v>
      </c>
      <c r="I62" s="7">
        <v>0</v>
      </c>
      <c r="J62" s="23"/>
      <c r="K62" s="70"/>
      <c r="N62" s="13"/>
      <c r="O62" s="13"/>
      <c r="P62" s="13"/>
      <c r="Q62" s="13"/>
      <c r="R62" s="13"/>
      <c r="S62" s="13"/>
      <c r="T62" s="13"/>
      <c r="U62" s="13"/>
    </row>
    <row r="63" spans="1:21" x14ac:dyDescent="0.25">
      <c r="A63" s="80"/>
      <c r="B63" s="33"/>
      <c r="C63" s="7" t="s">
        <v>26</v>
      </c>
      <c r="D63" s="3">
        <f t="shared" si="11"/>
        <v>0</v>
      </c>
      <c r="E63" s="3">
        <v>0</v>
      </c>
      <c r="F63" s="97" t="s">
        <v>2</v>
      </c>
      <c r="G63" s="33"/>
      <c r="H63" s="6" t="s">
        <v>27</v>
      </c>
      <c r="I63" s="90">
        <v>0</v>
      </c>
      <c r="J63" s="24"/>
      <c r="K63" s="70"/>
      <c r="N63" s="13"/>
      <c r="O63" s="13"/>
      <c r="P63" s="13"/>
      <c r="Q63" s="13"/>
      <c r="R63" s="13"/>
      <c r="S63" s="13"/>
      <c r="T63" s="13"/>
      <c r="U63" s="13"/>
    </row>
    <row r="64" spans="1:21" ht="42" customHeight="1" x14ac:dyDescent="0.25">
      <c r="A64" s="78" t="s">
        <v>94</v>
      </c>
      <c r="B64" s="20" t="s">
        <v>37</v>
      </c>
      <c r="C64" s="7" t="s">
        <v>4</v>
      </c>
      <c r="D64" s="3">
        <f>D65+D66</f>
        <v>107828.20000000001</v>
      </c>
      <c r="E64" s="3">
        <f>E65+E66</f>
        <v>77724</v>
      </c>
      <c r="F64" s="9">
        <f>E64/D64</f>
        <v>0.72081329373948555</v>
      </c>
      <c r="G64" s="20" t="s">
        <v>110</v>
      </c>
      <c r="H64" s="20" t="s">
        <v>115</v>
      </c>
      <c r="I64" s="22" t="s">
        <v>32</v>
      </c>
      <c r="J64" s="22" t="s">
        <v>36</v>
      </c>
      <c r="K64" s="20" t="s">
        <v>102</v>
      </c>
      <c r="N64" s="13"/>
      <c r="O64" s="98"/>
      <c r="P64" s="13"/>
      <c r="Q64" s="13"/>
      <c r="R64" s="13"/>
      <c r="S64" s="13"/>
      <c r="T64" s="13"/>
      <c r="U64" s="13"/>
    </row>
    <row r="65" spans="1:21" ht="25.5" customHeight="1" x14ac:dyDescent="0.25">
      <c r="A65" s="79"/>
      <c r="B65" s="21"/>
      <c r="C65" s="7" t="s">
        <v>20</v>
      </c>
      <c r="D65" s="3">
        <f>D70</f>
        <v>91377.600000000006</v>
      </c>
      <c r="E65" s="3">
        <f>E70</f>
        <v>70006.3</v>
      </c>
      <c r="F65" s="9">
        <f t="shared" ref="F65:F66" si="13">E65/D65</f>
        <v>0.76612101871793525</v>
      </c>
      <c r="G65" s="21"/>
      <c r="H65" s="33"/>
      <c r="I65" s="24"/>
      <c r="J65" s="23"/>
      <c r="K65" s="21"/>
      <c r="N65" s="13"/>
      <c r="O65" s="98"/>
      <c r="P65" s="13"/>
      <c r="Q65" s="13"/>
      <c r="R65" s="13"/>
      <c r="S65" s="13"/>
      <c r="T65" s="13"/>
      <c r="U65" s="13"/>
    </row>
    <row r="66" spans="1:21" ht="23.25" customHeight="1" x14ac:dyDescent="0.25">
      <c r="A66" s="79"/>
      <c r="B66" s="21"/>
      <c r="C66" s="7" t="s">
        <v>22</v>
      </c>
      <c r="D66" s="3">
        <f>D76</f>
        <v>16450.599999999999</v>
      </c>
      <c r="E66" s="3">
        <f>E76</f>
        <v>7717.7</v>
      </c>
      <c r="F66" s="9">
        <f t="shared" si="13"/>
        <v>0.46914398259030071</v>
      </c>
      <c r="G66" s="21"/>
      <c r="H66" s="20" t="s">
        <v>114</v>
      </c>
      <c r="I66" s="22" t="s">
        <v>32</v>
      </c>
      <c r="J66" s="23"/>
      <c r="K66" s="21"/>
      <c r="N66" s="13"/>
      <c r="O66" s="98"/>
      <c r="P66" s="13"/>
      <c r="Q66" s="13"/>
      <c r="R66" s="13"/>
      <c r="S66" s="13"/>
      <c r="T66" s="13"/>
      <c r="U66" s="13"/>
    </row>
    <row r="67" spans="1:21" ht="24" customHeight="1" x14ac:dyDescent="0.25">
      <c r="A67" s="79"/>
      <c r="B67" s="21"/>
      <c r="C67" s="7" t="s">
        <v>24</v>
      </c>
      <c r="D67" s="3">
        <v>0</v>
      </c>
      <c r="E67" s="3">
        <v>0</v>
      </c>
      <c r="F67" s="97" t="s">
        <v>2</v>
      </c>
      <c r="G67" s="21"/>
      <c r="H67" s="21"/>
      <c r="I67" s="23"/>
      <c r="J67" s="23"/>
      <c r="K67" s="21"/>
      <c r="M67" s="13"/>
      <c r="N67" s="13"/>
      <c r="O67" s="98"/>
      <c r="P67" s="13"/>
      <c r="Q67" s="13"/>
      <c r="R67" s="13"/>
      <c r="S67" s="13"/>
      <c r="T67" s="13"/>
      <c r="U67" s="13"/>
    </row>
    <row r="68" spans="1:21" ht="21" customHeight="1" x14ac:dyDescent="0.25">
      <c r="A68" s="80"/>
      <c r="B68" s="33"/>
      <c r="C68" s="7" t="s">
        <v>26</v>
      </c>
      <c r="D68" s="3">
        <v>0</v>
      </c>
      <c r="E68" s="3">
        <v>0</v>
      </c>
      <c r="F68" s="97" t="s">
        <v>2</v>
      </c>
      <c r="G68" s="33"/>
      <c r="H68" s="33"/>
      <c r="I68" s="24"/>
      <c r="J68" s="24"/>
      <c r="K68" s="33"/>
      <c r="M68" s="13"/>
      <c r="N68" s="13"/>
      <c r="O68" s="98"/>
      <c r="P68" s="13"/>
      <c r="Q68" s="13"/>
      <c r="R68" s="13"/>
      <c r="S68" s="13"/>
      <c r="T68" s="13"/>
      <c r="U68" s="13"/>
    </row>
    <row r="69" spans="1:21" ht="42" customHeight="1" x14ac:dyDescent="0.25">
      <c r="A69" s="78" t="s">
        <v>58</v>
      </c>
      <c r="B69" s="20" t="s">
        <v>60</v>
      </c>
      <c r="C69" s="7" t="s">
        <v>4</v>
      </c>
      <c r="D69" s="3">
        <f>D70+D71+D72+D73</f>
        <v>91377.600000000006</v>
      </c>
      <c r="E69" s="3">
        <f>E70</f>
        <v>70006.3</v>
      </c>
      <c r="F69" s="5">
        <f>E69/D69</f>
        <v>0.76612101871793525</v>
      </c>
      <c r="G69" s="99" t="s">
        <v>95</v>
      </c>
      <c r="H69" s="1" t="s">
        <v>95</v>
      </c>
      <c r="I69" s="100" t="s">
        <v>141</v>
      </c>
      <c r="J69" s="77" t="s">
        <v>36</v>
      </c>
      <c r="K69" s="70" t="s">
        <v>142</v>
      </c>
      <c r="M69" s="13"/>
      <c r="N69" s="13"/>
      <c r="O69" s="98"/>
      <c r="P69" s="13"/>
      <c r="Q69" s="13"/>
      <c r="R69" s="13"/>
      <c r="S69" s="13"/>
      <c r="T69" s="13"/>
      <c r="U69" s="13"/>
    </row>
    <row r="70" spans="1:21" ht="33" customHeight="1" x14ac:dyDescent="0.25">
      <c r="A70" s="79"/>
      <c r="B70" s="21"/>
      <c r="C70" s="7" t="s">
        <v>20</v>
      </c>
      <c r="D70" s="3">
        <v>91377.600000000006</v>
      </c>
      <c r="E70" s="3">
        <v>70006.3</v>
      </c>
      <c r="F70" s="5">
        <f>E70/D70</f>
        <v>0.76612101871793525</v>
      </c>
      <c r="G70" s="70" t="s">
        <v>99</v>
      </c>
      <c r="H70" s="70" t="s">
        <v>113</v>
      </c>
      <c r="I70" s="100"/>
      <c r="J70" s="77"/>
      <c r="K70" s="70"/>
      <c r="M70" s="13"/>
      <c r="N70" s="13"/>
      <c r="O70" s="98"/>
      <c r="P70" s="13"/>
      <c r="Q70" s="13"/>
      <c r="R70" s="13"/>
      <c r="S70" s="13"/>
      <c r="T70" s="13"/>
      <c r="U70" s="13"/>
    </row>
    <row r="71" spans="1:21" ht="45" customHeight="1" x14ac:dyDescent="0.25">
      <c r="A71" s="79"/>
      <c r="B71" s="21"/>
      <c r="C71" s="7" t="s">
        <v>22</v>
      </c>
      <c r="D71" s="3">
        <v>0</v>
      </c>
      <c r="E71" s="3">
        <v>0</v>
      </c>
      <c r="F71" s="97" t="s">
        <v>2</v>
      </c>
      <c r="G71" s="70"/>
      <c r="H71" s="70"/>
      <c r="I71" s="100"/>
      <c r="J71" s="77"/>
      <c r="K71" s="70"/>
      <c r="M71" s="13"/>
      <c r="N71" s="13"/>
      <c r="O71" s="98"/>
      <c r="P71" s="13"/>
      <c r="Q71" s="13"/>
      <c r="R71" s="13"/>
      <c r="S71" s="13"/>
      <c r="T71" s="13"/>
      <c r="U71" s="13"/>
    </row>
    <row r="72" spans="1:21" ht="41.25" customHeight="1" x14ac:dyDescent="0.25">
      <c r="A72" s="79"/>
      <c r="B72" s="21"/>
      <c r="C72" s="7" t="s">
        <v>24</v>
      </c>
      <c r="D72" s="3">
        <v>0</v>
      </c>
      <c r="E72" s="3">
        <v>0</v>
      </c>
      <c r="F72" s="97" t="s">
        <v>2</v>
      </c>
      <c r="G72" s="70" t="s">
        <v>96</v>
      </c>
      <c r="H72" s="70" t="s">
        <v>112</v>
      </c>
      <c r="I72" s="100"/>
      <c r="J72" s="77"/>
      <c r="K72" s="70"/>
      <c r="M72" s="13"/>
      <c r="N72" s="13"/>
      <c r="O72" s="98"/>
      <c r="P72" s="13"/>
      <c r="Q72" s="13"/>
      <c r="R72" s="13"/>
      <c r="S72" s="13"/>
      <c r="T72" s="13"/>
      <c r="U72" s="13"/>
    </row>
    <row r="73" spans="1:21" ht="39" customHeight="1" x14ac:dyDescent="0.25">
      <c r="A73" s="79"/>
      <c r="B73" s="21"/>
      <c r="C73" s="7" t="s">
        <v>26</v>
      </c>
      <c r="D73" s="3">
        <v>0</v>
      </c>
      <c r="E73" s="3">
        <v>0</v>
      </c>
      <c r="F73" s="97" t="s">
        <v>2</v>
      </c>
      <c r="G73" s="70"/>
      <c r="H73" s="70"/>
      <c r="I73" s="100"/>
      <c r="J73" s="77"/>
      <c r="K73" s="70"/>
      <c r="M73" s="13"/>
      <c r="N73" s="13"/>
      <c r="O73" s="98"/>
      <c r="P73" s="13"/>
      <c r="Q73" s="13"/>
      <c r="R73" s="13"/>
      <c r="S73" s="13"/>
      <c r="T73" s="13"/>
      <c r="U73" s="13"/>
    </row>
    <row r="74" spans="1:21" ht="27" customHeight="1" x14ac:dyDescent="0.25">
      <c r="A74" s="78" t="s">
        <v>59</v>
      </c>
      <c r="B74" s="20" t="s">
        <v>61</v>
      </c>
      <c r="C74" s="7" t="s">
        <v>4</v>
      </c>
      <c r="D74" s="3">
        <f>D76</f>
        <v>16450.599999999999</v>
      </c>
      <c r="E74" s="3">
        <f>E76</f>
        <v>7717.7</v>
      </c>
      <c r="F74" s="5">
        <f>E74/D74</f>
        <v>0.46914398259030071</v>
      </c>
      <c r="G74" s="34" t="s">
        <v>98</v>
      </c>
      <c r="H74" s="57" t="s">
        <v>97</v>
      </c>
      <c r="I74" s="100" t="s">
        <v>32</v>
      </c>
      <c r="J74" s="77" t="s">
        <v>36</v>
      </c>
      <c r="K74" s="70" t="s">
        <v>116</v>
      </c>
      <c r="M74" s="13"/>
      <c r="N74" s="13"/>
      <c r="O74" s="98"/>
      <c r="P74" s="13"/>
      <c r="Q74" s="13"/>
      <c r="R74" s="13"/>
      <c r="S74" s="13"/>
      <c r="T74" s="13"/>
      <c r="U74" s="13"/>
    </row>
    <row r="75" spans="1:21" ht="20.25" customHeight="1" x14ac:dyDescent="0.25">
      <c r="A75" s="79"/>
      <c r="B75" s="21"/>
      <c r="C75" s="7" t="s">
        <v>20</v>
      </c>
      <c r="D75" s="3">
        <v>0</v>
      </c>
      <c r="E75" s="3">
        <v>0</v>
      </c>
      <c r="F75" s="8" t="s">
        <v>2</v>
      </c>
      <c r="G75" s="35"/>
      <c r="H75" s="57"/>
      <c r="I75" s="100"/>
      <c r="J75" s="77"/>
      <c r="K75" s="70"/>
      <c r="M75" s="13"/>
      <c r="N75" s="13"/>
      <c r="O75" s="98"/>
      <c r="P75" s="13"/>
      <c r="Q75" s="13"/>
      <c r="R75" s="13"/>
      <c r="S75" s="13"/>
      <c r="T75" s="13"/>
      <c r="U75" s="13"/>
    </row>
    <row r="76" spans="1:21" ht="21.75" customHeight="1" x14ac:dyDescent="0.25">
      <c r="A76" s="79"/>
      <c r="B76" s="21"/>
      <c r="C76" s="7" t="s">
        <v>22</v>
      </c>
      <c r="D76" s="3">
        <v>16450.599999999999</v>
      </c>
      <c r="E76" s="3">
        <v>7717.7</v>
      </c>
      <c r="F76" s="5">
        <f t="shared" ref="F76" si="14">E76/D76</f>
        <v>0.46914398259030071</v>
      </c>
      <c r="G76" s="35"/>
      <c r="H76" s="57"/>
      <c r="I76" s="100"/>
      <c r="J76" s="77"/>
      <c r="K76" s="70"/>
      <c r="M76" s="13"/>
      <c r="N76" s="13"/>
      <c r="O76" s="98"/>
      <c r="P76" s="13"/>
      <c r="Q76" s="13"/>
      <c r="R76" s="13"/>
      <c r="S76" s="13"/>
      <c r="T76" s="13"/>
      <c r="U76" s="13"/>
    </row>
    <row r="77" spans="1:21" ht="19.5" customHeight="1" x14ac:dyDescent="0.25">
      <c r="A77" s="79"/>
      <c r="B77" s="21"/>
      <c r="C77" s="7" t="s">
        <v>24</v>
      </c>
      <c r="D77" s="3">
        <v>0</v>
      </c>
      <c r="E77" s="3">
        <v>0</v>
      </c>
      <c r="F77" s="97" t="s">
        <v>2</v>
      </c>
      <c r="G77" s="35"/>
      <c r="H77" s="57"/>
      <c r="I77" s="100"/>
      <c r="J77" s="77"/>
      <c r="K77" s="70"/>
      <c r="M77" s="13"/>
      <c r="N77" s="13"/>
      <c r="O77" s="98"/>
      <c r="P77" s="13"/>
      <c r="Q77" s="13"/>
      <c r="R77" s="13"/>
      <c r="S77" s="13"/>
      <c r="T77" s="13"/>
      <c r="U77" s="13"/>
    </row>
    <row r="78" spans="1:21" ht="52.5" customHeight="1" x14ac:dyDescent="0.25">
      <c r="A78" s="79"/>
      <c r="B78" s="21"/>
      <c r="C78" s="7" t="s">
        <v>26</v>
      </c>
      <c r="D78" s="3">
        <v>0</v>
      </c>
      <c r="E78" s="3">
        <v>0</v>
      </c>
      <c r="F78" s="97" t="s">
        <v>2</v>
      </c>
      <c r="G78" s="36"/>
      <c r="H78" s="57"/>
      <c r="I78" s="100"/>
      <c r="J78" s="77"/>
      <c r="K78" s="70"/>
      <c r="N78" s="13"/>
      <c r="O78" s="98"/>
      <c r="P78" s="13"/>
      <c r="Q78" s="13"/>
      <c r="R78" s="13"/>
      <c r="S78" s="13"/>
      <c r="T78" s="13"/>
      <c r="U78" s="13"/>
    </row>
    <row r="79" spans="1:21" x14ac:dyDescent="0.25">
      <c r="A79" s="56">
        <v>3</v>
      </c>
      <c r="B79" s="57" t="s">
        <v>109</v>
      </c>
      <c r="C79" s="58" t="s">
        <v>4</v>
      </c>
      <c r="D79" s="59">
        <f>SUM(D80:D83)</f>
        <v>167887.7</v>
      </c>
      <c r="E79" s="59">
        <f>SUM(E80:E83)</f>
        <v>59409.5</v>
      </c>
      <c r="F79" s="60">
        <f t="shared" ref="F79:F95" si="15">SUM(E79/D79)</f>
        <v>0.35386451776991401</v>
      </c>
      <c r="G79" s="34" t="s">
        <v>75</v>
      </c>
      <c r="H79" s="61" t="s">
        <v>18</v>
      </c>
      <c r="I79" s="58">
        <v>2</v>
      </c>
      <c r="J79" s="62" t="s">
        <v>56</v>
      </c>
      <c r="K79" s="63"/>
      <c r="N79" s="13"/>
      <c r="O79" s="98"/>
      <c r="P79" s="13"/>
      <c r="Q79" s="13"/>
      <c r="R79" s="13"/>
      <c r="S79" s="13"/>
      <c r="T79" s="13"/>
      <c r="U79" s="13"/>
    </row>
    <row r="80" spans="1:21" x14ac:dyDescent="0.25">
      <c r="A80" s="56"/>
      <c r="B80" s="57"/>
      <c r="C80" s="58" t="s">
        <v>20</v>
      </c>
      <c r="D80" s="59">
        <f>D85</f>
        <v>167887.7</v>
      </c>
      <c r="E80" s="59">
        <f>E85</f>
        <v>59409.5</v>
      </c>
      <c r="F80" s="60">
        <f t="shared" si="15"/>
        <v>0.35386451776991401</v>
      </c>
      <c r="G80" s="35"/>
      <c r="H80" s="61" t="s">
        <v>19</v>
      </c>
      <c r="I80" s="58">
        <v>0</v>
      </c>
      <c r="J80" s="64"/>
      <c r="K80" s="65"/>
      <c r="N80" s="13"/>
      <c r="O80" s="98"/>
      <c r="P80" s="13"/>
      <c r="Q80" s="13"/>
      <c r="R80" s="13"/>
      <c r="S80" s="13"/>
      <c r="T80" s="13"/>
      <c r="U80" s="13"/>
    </row>
    <row r="81" spans="1:21" ht="90" customHeight="1" x14ac:dyDescent="0.25">
      <c r="A81" s="56"/>
      <c r="B81" s="57"/>
      <c r="C81" s="58" t="s">
        <v>22</v>
      </c>
      <c r="D81" s="3">
        <v>0</v>
      </c>
      <c r="E81" s="3">
        <v>0</v>
      </c>
      <c r="F81" s="60" t="s">
        <v>2</v>
      </c>
      <c r="G81" s="35"/>
      <c r="H81" s="61" t="s">
        <v>21</v>
      </c>
      <c r="I81" s="58">
        <v>1</v>
      </c>
      <c r="J81" s="64"/>
      <c r="K81" s="65"/>
      <c r="N81" s="13"/>
      <c r="O81" s="101"/>
      <c r="P81" s="13"/>
      <c r="Q81" s="13"/>
      <c r="R81" s="13"/>
      <c r="S81" s="13"/>
      <c r="T81" s="13"/>
      <c r="U81" s="13"/>
    </row>
    <row r="82" spans="1:21" x14ac:dyDescent="0.25">
      <c r="A82" s="56"/>
      <c r="B82" s="57"/>
      <c r="C82" s="58" t="s">
        <v>24</v>
      </c>
      <c r="D82" s="3">
        <v>0</v>
      </c>
      <c r="E82" s="3">
        <v>0</v>
      </c>
      <c r="F82" s="60" t="s">
        <v>2</v>
      </c>
      <c r="G82" s="35"/>
      <c r="H82" s="61" t="s">
        <v>23</v>
      </c>
      <c r="I82" s="58">
        <v>1</v>
      </c>
      <c r="J82" s="64"/>
      <c r="K82" s="65"/>
      <c r="N82" s="13"/>
      <c r="O82" s="101"/>
      <c r="P82" s="13"/>
      <c r="Q82" s="13"/>
      <c r="R82" s="13"/>
      <c r="S82" s="13"/>
      <c r="T82" s="13"/>
      <c r="U82" s="13"/>
    </row>
    <row r="83" spans="1:21" x14ac:dyDescent="0.25">
      <c r="A83" s="56"/>
      <c r="B83" s="57"/>
      <c r="C83" s="58" t="s">
        <v>26</v>
      </c>
      <c r="D83" s="3">
        <v>0</v>
      </c>
      <c r="E83" s="3">
        <v>0</v>
      </c>
      <c r="F83" s="60" t="s">
        <v>2</v>
      </c>
      <c r="G83" s="36"/>
      <c r="H83" s="61" t="s">
        <v>25</v>
      </c>
      <c r="I83" s="60">
        <v>0</v>
      </c>
      <c r="J83" s="64"/>
      <c r="K83" s="66"/>
      <c r="N83" s="13"/>
      <c r="O83" s="101"/>
      <c r="P83" s="13"/>
      <c r="Q83" s="13"/>
      <c r="R83" s="13"/>
      <c r="S83" s="13"/>
      <c r="T83" s="13"/>
      <c r="U83" s="13"/>
    </row>
    <row r="84" spans="1:21" x14ac:dyDescent="0.25">
      <c r="A84" s="67" t="s">
        <v>106</v>
      </c>
      <c r="B84" s="68" t="s">
        <v>76</v>
      </c>
      <c r="C84" s="58" t="s">
        <v>4</v>
      </c>
      <c r="D84" s="59">
        <f>SUM(D85:D88)</f>
        <v>167887.7</v>
      </c>
      <c r="E84" s="59">
        <f>SUM(E85:E88)</f>
        <v>59409.5</v>
      </c>
      <c r="F84" s="60">
        <f t="shared" si="15"/>
        <v>0.35386451776991401</v>
      </c>
      <c r="G84" s="68" t="s">
        <v>75</v>
      </c>
      <c r="H84" s="61" t="s">
        <v>18</v>
      </c>
      <c r="I84" s="58">
        <v>2</v>
      </c>
      <c r="J84" s="64"/>
      <c r="K84" s="68"/>
      <c r="N84" s="13"/>
      <c r="O84" s="101"/>
      <c r="P84" s="13"/>
      <c r="Q84" s="13"/>
      <c r="R84" s="13"/>
      <c r="S84" s="13"/>
      <c r="T84" s="13"/>
      <c r="U84" s="13"/>
    </row>
    <row r="85" spans="1:21" x14ac:dyDescent="0.25">
      <c r="A85" s="67"/>
      <c r="B85" s="68"/>
      <c r="C85" s="58" t="s">
        <v>20</v>
      </c>
      <c r="D85" s="59">
        <f>SUM(D90+D95)</f>
        <v>167887.7</v>
      </c>
      <c r="E85" s="59">
        <f>SUM(E90+E95)</f>
        <v>59409.5</v>
      </c>
      <c r="F85" s="60">
        <f t="shared" si="15"/>
        <v>0.35386451776991401</v>
      </c>
      <c r="G85" s="68"/>
      <c r="H85" s="61" t="s">
        <v>19</v>
      </c>
      <c r="I85" s="58">
        <v>0</v>
      </c>
      <c r="J85" s="64"/>
      <c r="K85" s="68"/>
      <c r="N85" s="13"/>
      <c r="O85" s="101"/>
      <c r="P85" s="13"/>
      <c r="Q85" s="13"/>
      <c r="R85" s="13"/>
      <c r="S85" s="13"/>
      <c r="T85" s="13"/>
      <c r="U85" s="13"/>
    </row>
    <row r="86" spans="1:21" ht="15.75" customHeight="1" x14ac:dyDescent="0.25">
      <c r="A86" s="67"/>
      <c r="B86" s="68"/>
      <c r="C86" s="58" t="s">
        <v>22</v>
      </c>
      <c r="D86" s="3">
        <v>0</v>
      </c>
      <c r="E86" s="3">
        <v>0</v>
      </c>
      <c r="F86" s="60" t="s">
        <v>2</v>
      </c>
      <c r="G86" s="68"/>
      <c r="H86" s="61" t="s">
        <v>21</v>
      </c>
      <c r="I86" s="58">
        <v>1</v>
      </c>
      <c r="J86" s="64"/>
      <c r="K86" s="68"/>
      <c r="N86" s="13"/>
      <c r="O86" s="102"/>
      <c r="P86" s="13"/>
      <c r="Q86" s="13"/>
      <c r="R86" s="13"/>
      <c r="S86" s="13"/>
      <c r="T86" s="13"/>
      <c r="U86" s="13"/>
    </row>
    <row r="87" spans="1:21" x14ac:dyDescent="0.25">
      <c r="A87" s="67"/>
      <c r="B87" s="68"/>
      <c r="C87" s="58" t="s">
        <v>24</v>
      </c>
      <c r="D87" s="3">
        <v>0</v>
      </c>
      <c r="E87" s="3">
        <v>0</v>
      </c>
      <c r="F87" s="60" t="s">
        <v>2</v>
      </c>
      <c r="G87" s="68"/>
      <c r="H87" s="61" t="s">
        <v>23</v>
      </c>
      <c r="I87" s="58">
        <v>1</v>
      </c>
      <c r="J87" s="64"/>
      <c r="K87" s="68"/>
      <c r="N87" s="13"/>
      <c r="O87" s="102"/>
      <c r="P87" s="13"/>
      <c r="Q87" s="13"/>
      <c r="R87" s="13"/>
      <c r="S87" s="13"/>
      <c r="T87" s="13"/>
      <c r="U87" s="13"/>
    </row>
    <row r="88" spans="1:21" x14ac:dyDescent="0.25">
      <c r="A88" s="67"/>
      <c r="B88" s="68"/>
      <c r="C88" s="58" t="s">
        <v>26</v>
      </c>
      <c r="D88" s="3">
        <v>0</v>
      </c>
      <c r="E88" s="3">
        <v>0</v>
      </c>
      <c r="F88" s="60" t="s">
        <v>2</v>
      </c>
      <c r="G88" s="68"/>
      <c r="H88" s="61" t="s">
        <v>25</v>
      </c>
      <c r="I88" s="60">
        <f>SUM(I85/I84)</f>
        <v>0</v>
      </c>
      <c r="J88" s="64"/>
      <c r="K88" s="68"/>
      <c r="N88" s="13"/>
      <c r="O88" s="102"/>
      <c r="P88" s="13"/>
      <c r="Q88" s="13"/>
      <c r="R88" s="13"/>
      <c r="S88" s="13"/>
      <c r="T88" s="13"/>
      <c r="U88" s="13"/>
    </row>
    <row r="89" spans="1:21" ht="63" customHeight="1" x14ac:dyDescent="0.25">
      <c r="A89" s="69" t="s">
        <v>107</v>
      </c>
      <c r="B89" s="68" t="s">
        <v>77</v>
      </c>
      <c r="C89" s="58" t="s">
        <v>4</v>
      </c>
      <c r="D89" s="59">
        <f>SUM(D90:D93)</f>
        <v>30651.5</v>
      </c>
      <c r="E89" s="3">
        <v>0</v>
      </c>
      <c r="F89" s="60">
        <f t="shared" si="15"/>
        <v>0</v>
      </c>
      <c r="G89" s="70" t="s">
        <v>80</v>
      </c>
      <c r="H89" s="71" t="s">
        <v>137</v>
      </c>
      <c r="I89" s="56" t="s">
        <v>64</v>
      </c>
      <c r="J89" s="64"/>
      <c r="K89" s="72" t="s">
        <v>138</v>
      </c>
      <c r="N89" s="13"/>
      <c r="O89" s="102"/>
      <c r="P89" s="13"/>
      <c r="Q89" s="13"/>
      <c r="R89" s="13"/>
      <c r="S89" s="13"/>
      <c r="T89" s="13"/>
      <c r="U89" s="13"/>
    </row>
    <row r="90" spans="1:21" ht="54" customHeight="1" x14ac:dyDescent="0.25">
      <c r="A90" s="69"/>
      <c r="B90" s="68"/>
      <c r="C90" s="58" t="s">
        <v>20</v>
      </c>
      <c r="D90" s="59">
        <v>30651.5</v>
      </c>
      <c r="E90" s="3">
        <v>0</v>
      </c>
      <c r="F90" s="60">
        <f t="shared" si="15"/>
        <v>0</v>
      </c>
      <c r="G90" s="70"/>
      <c r="H90" s="71"/>
      <c r="I90" s="56"/>
      <c r="J90" s="64"/>
      <c r="K90" s="73"/>
      <c r="N90" s="13"/>
      <c r="O90" s="102"/>
      <c r="P90" s="13"/>
      <c r="Q90" s="13"/>
      <c r="R90" s="13"/>
      <c r="S90" s="13"/>
      <c r="T90" s="13"/>
      <c r="U90" s="13"/>
    </row>
    <row r="91" spans="1:21" ht="48.75" customHeight="1" x14ac:dyDescent="0.25">
      <c r="A91" s="69"/>
      <c r="B91" s="68"/>
      <c r="C91" s="58" t="s">
        <v>22</v>
      </c>
      <c r="D91" s="3">
        <v>0</v>
      </c>
      <c r="E91" s="3">
        <v>0</v>
      </c>
      <c r="F91" s="60" t="s">
        <v>2</v>
      </c>
      <c r="G91" s="70"/>
      <c r="H91" s="71"/>
      <c r="I91" s="56"/>
      <c r="J91" s="64"/>
      <c r="K91" s="73"/>
      <c r="N91" s="13"/>
      <c r="O91" s="102"/>
      <c r="P91" s="13"/>
      <c r="Q91" s="13"/>
      <c r="R91" s="13"/>
      <c r="S91" s="13"/>
      <c r="T91" s="13"/>
      <c r="U91" s="13"/>
    </row>
    <row r="92" spans="1:21" ht="54" customHeight="1" x14ac:dyDescent="0.25">
      <c r="A92" s="69"/>
      <c r="B92" s="68"/>
      <c r="C92" s="58" t="s">
        <v>24</v>
      </c>
      <c r="D92" s="3">
        <v>0</v>
      </c>
      <c r="E92" s="3">
        <v>0</v>
      </c>
      <c r="F92" s="60" t="s">
        <v>2</v>
      </c>
      <c r="G92" s="70"/>
      <c r="H92" s="71"/>
      <c r="I92" s="56"/>
      <c r="J92" s="64"/>
      <c r="K92" s="73"/>
      <c r="N92" s="13"/>
      <c r="O92" s="102"/>
      <c r="P92" s="13"/>
      <c r="Q92" s="13"/>
      <c r="R92" s="13"/>
      <c r="S92" s="13"/>
      <c r="T92" s="13"/>
      <c r="U92" s="13"/>
    </row>
    <row r="93" spans="1:21" ht="71.25" customHeight="1" x14ac:dyDescent="0.25">
      <c r="A93" s="69"/>
      <c r="B93" s="68"/>
      <c r="C93" s="58" t="s">
        <v>26</v>
      </c>
      <c r="D93" s="3">
        <v>0</v>
      </c>
      <c r="E93" s="3">
        <v>0</v>
      </c>
      <c r="F93" s="60" t="s">
        <v>2</v>
      </c>
      <c r="G93" s="70"/>
      <c r="H93" s="71"/>
      <c r="I93" s="56"/>
      <c r="J93" s="64"/>
      <c r="K93" s="74"/>
      <c r="N93" s="13"/>
      <c r="O93" s="102"/>
      <c r="P93" s="13"/>
      <c r="Q93" s="13"/>
      <c r="R93" s="13"/>
      <c r="S93" s="13"/>
      <c r="T93" s="13"/>
      <c r="U93" s="13"/>
    </row>
    <row r="94" spans="1:21" ht="52.5" customHeight="1" x14ac:dyDescent="0.25">
      <c r="A94" s="69" t="s">
        <v>108</v>
      </c>
      <c r="B94" s="68" t="s">
        <v>79</v>
      </c>
      <c r="C94" s="58" t="s">
        <v>4</v>
      </c>
      <c r="D94" s="59">
        <f>D95+D96+D97+D98</f>
        <v>137236.20000000001</v>
      </c>
      <c r="E94" s="59">
        <f>SUM(E95:E98)</f>
        <v>59409.5</v>
      </c>
      <c r="F94" s="60">
        <f t="shared" si="15"/>
        <v>0.43289962852366937</v>
      </c>
      <c r="G94" s="61" t="s">
        <v>75</v>
      </c>
      <c r="H94" s="61" t="s">
        <v>78</v>
      </c>
      <c r="I94" s="56" t="s">
        <v>32</v>
      </c>
      <c r="J94" s="64"/>
      <c r="K94" s="75" t="s">
        <v>139</v>
      </c>
      <c r="N94" s="13"/>
      <c r="O94" s="102"/>
      <c r="P94" s="13"/>
      <c r="Q94" s="13"/>
      <c r="R94" s="13"/>
      <c r="S94" s="13"/>
      <c r="T94" s="13"/>
      <c r="U94" s="13"/>
    </row>
    <row r="95" spans="1:21" ht="90" customHeight="1" x14ac:dyDescent="0.25">
      <c r="A95" s="69"/>
      <c r="B95" s="68"/>
      <c r="C95" s="58" t="s">
        <v>20</v>
      </c>
      <c r="D95" s="59">
        <v>137236.20000000001</v>
      </c>
      <c r="E95" s="103">
        <v>59409.5</v>
      </c>
      <c r="F95" s="60">
        <f t="shared" si="15"/>
        <v>0.43289962852366937</v>
      </c>
      <c r="G95" s="104" t="s">
        <v>133</v>
      </c>
      <c r="H95" s="85" t="s">
        <v>81</v>
      </c>
      <c r="I95" s="56"/>
      <c r="J95" s="64"/>
      <c r="K95" s="75"/>
      <c r="N95" s="13"/>
      <c r="O95" s="102"/>
      <c r="P95" s="13"/>
      <c r="Q95" s="13"/>
      <c r="R95" s="13"/>
      <c r="S95" s="13"/>
      <c r="T95" s="13"/>
      <c r="U95" s="13"/>
    </row>
    <row r="96" spans="1:21" ht="259.5" customHeight="1" x14ac:dyDescent="0.25">
      <c r="A96" s="69"/>
      <c r="B96" s="68"/>
      <c r="C96" s="58" t="s">
        <v>22</v>
      </c>
      <c r="D96" s="3">
        <v>0</v>
      </c>
      <c r="E96" s="3">
        <v>0</v>
      </c>
      <c r="F96" s="60" t="s">
        <v>2</v>
      </c>
      <c r="G96" s="104" t="s">
        <v>132</v>
      </c>
      <c r="H96" s="1" t="s">
        <v>136</v>
      </c>
      <c r="I96" s="56"/>
      <c r="J96" s="64"/>
      <c r="K96" s="75"/>
    </row>
    <row r="97" spans="1:11" ht="201" customHeight="1" x14ac:dyDescent="0.25">
      <c r="A97" s="69"/>
      <c r="B97" s="68"/>
      <c r="C97" s="58" t="s">
        <v>24</v>
      </c>
      <c r="D97" s="3">
        <v>0</v>
      </c>
      <c r="E97" s="3">
        <v>0</v>
      </c>
      <c r="F97" s="60" t="s">
        <v>2</v>
      </c>
      <c r="G97" s="104" t="s">
        <v>131</v>
      </c>
      <c r="H97" s="85" t="s">
        <v>135</v>
      </c>
      <c r="I97" s="56"/>
      <c r="J97" s="64"/>
      <c r="K97" s="75"/>
    </row>
    <row r="98" spans="1:11" ht="68.25" customHeight="1" x14ac:dyDescent="0.25">
      <c r="A98" s="69"/>
      <c r="B98" s="68"/>
      <c r="C98" s="58" t="s">
        <v>26</v>
      </c>
      <c r="D98" s="3">
        <v>0</v>
      </c>
      <c r="E98" s="3">
        <v>0</v>
      </c>
      <c r="F98" s="60" t="s">
        <v>2</v>
      </c>
      <c r="G98" s="85" t="s">
        <v>130</v>
      </c>
      <c r="H98" s="1" t="s">
        <v>134</v>
      </c>
      <c r="I98" s="56"/>
      <c r="J98" s="76"/>
      <c r="K98" s="75"/>
    </row>
  </sheetData>
  <mergeCells count="117">
    <mergeCell ref="K74:K78"/>
    <mergeCell ref="H74:H78"/>
    <mergeCell ref="I69:I73"/>
    <mergeCell ref="I74:I78"/>
    <mergeCell ref="J69:J73"/>
    <mergeCell ref="J74:J78"/>
    <mergeCell ref="A69:A73"/>
    <mergeCell ref="A74:A78"/>
    <mergeCell ref="B69:B73"/>
    <mergeCell ref="B74:B78"/>
    <mergeCell ref="G74:G78"/>
    <mergeCell ref="K64:K68"/>
    <mergeCell ref="K69:K73"/>
    <mergeCell ref="G27:G31"/>
    <mergeCell ref="A2:K2"/>
    <mergeCell ref="A4:A5"/>
    <mergeCell ref="B4:B5"/>
    <mergeCell ref="C4:E4"/>
    <mergeCell ref="F4:F5"/>
    <mergeCell ref="G4:I4"/>
    <mergeCell ref="J4:J5"/>
    <mergeCell ref="K4:K5"/>
    <mergeCell ref="A12:A16"/>
    <mergeCell ref="A7:A11"/>
    <mergeCell ref="A17:A21"/>
    <mergeCell ref="J7:J11"/>
    <mergeCell ref="B12:B16"/>
    <mergeCell ref="G12:G16"/>
    <mergeCell ref="B17:B21"/>
    <mergeCell ref="G17:G21"/>
    <mergeCell ref="B7:B11"/>
    <mergeCell ref="J17:J21"/>
    <mergeCell ref="J12:J16"/>
    <mergeCell ref="A39:A43"/>
    <mergeCell ref="B39:B43"/>
    <mergeCell ref="G39:G43"/>
    <mergeCell ref="K39:K43"/>
    <mergeCell ref="I39:I43"/>
    <mergeCell ref="K7:K11"/>
    <mergeCell ref="K12:K16"/>
    <mergeCell ref="K17:K21"/>
    <mergeCell ref="G7:G11"/>
    <mergeCell ref="A27:A31"/>
    <mergeCell ref="B27:B31"/>
    <mergeCell ref="J27:J31"/>
    <mergeCell ref="A22:A26"/>
    <mergeCell ref="B22:B26"/>
    <mergeCell ref="G22:G26"/>
    <mergeCell ref="J22:J26"/>
    <mergeCell ref="K22:K26"/>
    <mergeCell ref="A32:A38"/>
    <mergeCell ref="B32:B38"/>
    <mergeCell ref="I32:I38"/>
    <mergeCell ref="J32:J38"/>
    <mergeCell ref="B54:B58"/>
    <mergeCell ref="K49:K53"/>
    <mergeCell ref="J79:J98"/>
    <mergeCell ref="I94:I98"/>
    <mergeCell ref="K94:K98"/>
    <mergeCell ref="G89:G93"/>
    <mergeCell ref="K89:K93"/>
    <mergeCell ref="A79:A83"/>
    <mergeCell ref="B79:B83"/>
    <mergeCell ref="G79:G83"/>
    <mergeCell ref="K79:K83"/>
    <mergeCell ref="A84:A88"/>
    <mergeCell ref="B84:B88"/>
    <mergeCell ref="G84:G88"/>
    <mergeCell ref="K84:K88"/>
    <mergeCell ref="A89:A93"/>
    <mergeCell ref="B89:B93"/>
    <mergeCell ref="H44:H48"/>
    <mergeCell ref="I44:I48"/>
    <mergeCell ref="J44:J48"/>
    <mergeCell ref="J54:J58"/>
    <mergeCell ref="G59:G63"/>
    <mergeCell ref="J59:J63"/>
    <mergeCell ref="I89:I93"/>
    <mergeCell ref="H89:H93"/>
    <mergeCell ref="A94:A98"/>
    <mergeCell ref="B94:B98"/>
    <mergeCell ref="G64:G68"/>
    <mergeCell ref="G72:G73"/>
    <mergeCell ref="G70:G71"/>
    <mergeCell ref="H70:H71"/>
    <mergeCell ref="H72:H73"/>
    <mergeCell ref="A54:A58"/>
    <mergeCell ref="G54:G58"/>
    <mergeCell ref="I54:I58"/>
    <mergeCell ref="A49:A53"/>
    <mergeCell ref="B49:B53"/>
    <mergeCell ref="G49:G53"/>
    <mergeCell ref="J49:J53"/>
    <mergeCell ref="C36:C38"/>
    <mergeCell ref="D36:D38"/>
    <mergeCell ref="E36:E38"/>
    <mergeCell ref="F36:F38"/>
    <mergeCell ref="K59:K63"/>
    <mergeCell ref="A64:A68"/>
    <mergeCell ref="B64:B68"/>
    <mergeCell ref="J64:J68"/>
    <mergeCell ref="A59:A63"/>
    <mergeCell ref="B59:B63"/>
    <mergeCell ref="K44:K48"/>
    <mergeCell ref="H39:H43"/>
    <mergeCell ref="K54:K56"/>
    <mergeCell ref="H54:H55"/>
    <mergeCell ref="H56:H58"/>
    <mergeCell ref="K57:K58"/>
    <mergeCell ref="H64:H65"/>
    <mergeCell ref="I64:I65"/>
    <mergeCell ref="H66:H68"/>
    <mergeCell ref="I66:I68"/>
    <mergeCell ref="J39:J43"/>
    <mergeCell ref="A44:A48"/>
    <mergeCell ref="B44:B48"/>
    <mergeCell ref="G44:G48"/>
  </mergeCells>
  <pageMargins left="0.23622047244094491" right="0.23622047244094491" top="0.74803149606299213" bottom="0.74803149606299213" header="0.31496062992125984" footer="0.31496062992125984"/>
  <pageSetup paperSize="9" scale="41"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0"/>
  <sheetViews>
    <sheetView zoomScale="80" zoomScaleNormal="80" workbookViewId="0">
      <selection activeCell="D6" sqref="D6:D30"/>
    </sheetView>
  </sheetViews>
  <sheetFormatPr defaultRowHeight="15" x14ac:dyDescent="0.25"/>
  <cols>
    <col min="2" max="2" width="6.140625" bestFit="1" customWidth="1"/>
    <col min="3" max="3" width="29.140625" customWidth="1"/>
    <col min="4" max="4" width="15.140625" customWidth="1"/>
    <col min="5" max="5" width="11.7109375" customWidth="1"/>
    <col min="6" max="6" width="9.85546875" customWidth="1"/>
    <col min="7" max="7" width="12.140625" customWidth="1"/>
    <col min="8" max="8" width="11" bestFit="1" customWidth="1"/>
    <col min="9" max="9" width="14.42578125" bestFit="1" customWidth="1"/>
    <col min="10" max="10" width="11.7109375" bestFit="1" customWidth="1"/>
    <col min="11" max="11" width="13.85546875" bestFit="1" customWidth="1"/>
    <col min="12" max="12" width="12.42578125" bestFit="1" customWidth="1"/>
    <col min="13" max="13" width="105.28515625" customWidth="1"/>
  </cols>
  <sheetData>
    <row r="2" spans="2:13" x14ac:dyDescent="0.25">
      <c r="B2" s="53" t="s">
        <v>127</v>
      </c>
      <c r="C2" s="53"/>
      <c r="D2" s="53"/>
      <c r="E2" s="53"/>
      <c r="F2" s="53"/>
      <c r="G2" s="53"/>
      <c r="H2" s="53"/>
      <c r="I2" s="53"/>
      <c r="J2" s="53"/>
      <c r="K2" s="53"/>
      <c r="L2" s="53"/>
      <c r="M2" s="53"/>
    </row>
    <row r="4" spans="2:13" ht="60" x14ac:dyDescent="0.25">
      <c r="B4" s="38" t="s">
        <v>0</v>
      </c>
      <c r="C4" s="38" t="s">
        <v>44</v>
      </c>
      <c r="D4" s="38" t="s">
        <v>45</v>
      </c>
      <c r="E4" s="38" t="s">
        <v>46</v>
      </c>
      <c r="F4" s="38" t="s">
        <v>47</v>
      </c>
      <c r="G4" s="38" t="s">
        <v>48</v>
      </c>
      <c r="H4" s="54" t="s">
        <v>49</v>
      </c>
      <c r="I4" s="17" t="s">
        <v>50</v>
      </c>
      <c r="J4" s="17" t="s">
        <v>51</v>
      </c>
      <c r="K4" s="54" t="s">
        <v>52</v>
      </c>
      <c r="L4" s="54" t="s">
        <v>53</v>
      </c>
      <c r="M4" s="38" t="s">
        <v>54</v>
      </c>
    </row>
    <row r="5" spans="2:13" x14ac:dyDescent="0.25">
      <c r="B5" s="38"/>
      <c r="C5" s="38"/>
      <c r="D5" s="38"/>
      <c r="E5" s="38"/>
      <c r="F5" s="38"/>
      <c r="G5" s="38"/>
      <c r="H5" s="54"/>
      <c r="I5" s="17" t="s">
        <v>55</v>
      </c>
      <c r="J5" s="17" t="s">
        <v>55</v>
      </c>
      <c r="K5" s="55"/>
      <c r="L5" s="55"/>
      <c r="M5" s="38"/>
    </row>
    <row r="6" spans="2:13" ht="27" customHeight="1" x14ac:dyDescent="0.25">
      <c r="B6" s="38">
        <v>1</v>
      </c>
      <c r="C6" s="37" t="s">
        <v>67</v>
      </c>
      <c r="D6" s="42" t="s">
        <v>56</v>
      </c>
      <c r="E6" s="38"/>
      <c r="F6" s="38" t="s">
        <v>69</v>
      </c>
      <c r="G6" s="17" t="s">
        <v>4</v>
      </c>
      <c r="H6" s="18">
        <f>SUM(H11)</f>
        <v>1338477.7</v>
      </c>
      <c r="I6" s="18">
        <f>SUM(I11)</f>
        <v>167887.7</v>
      </c>
      <c r="J6" s="18">
        <f t="shared" ref="J6" si="0">SUM(J11)</f>
        <v>59409.5</v>
      </c>
      <c r="K6" s="19">
        <f>SUM(J6/I6)</f>
        <v>0.35386451776991401</v>
      </c>
      <c r="L6" s="49"/>
      <c r="M6" s="39"/>
    </row>
    <row r="7" spans="2:13" x14ac:dyDescent="0.25">
      <c r="B7" s="38"/>
      <c r="C7" s="37"/>
      <c r="D7" s="43"/>
      <c r="E7" s="38"/>
      <c r="F7" s="38"/>
      <c r="G7" s="17" t="s">
        <v>20</v>
      </c>
      <c r="H7" s="18">
        <f t="shared" ref="H7:J15" si="1">SUM(H12)</f>
        <v>1338477.7</v>
      </c>
      <c r="I7" s="18">
        <f t="shared" si="1"/>
        <v>167887.7</v>
      </c>
      <c r="J7" s="18">
        <f>SUM(J12)</f>
        <v>59409.5</v>
      </c>
      <c r="K7" s="19">
        <f t="shared" ref="K7" si="2">SUM(J7/I7)</f>
        <v>0.35386451776991401</v>
      </c>
      <c r="L7" s="50"/>
      <c r="M7" s="40"/>
    </row>
    <row r="8" spans="2:13" x14ac:dyDescent="0.25">
      <c r="B8" s="38"/>
      <c r="C8" s="37"/>
      <c r="D8" s="43"/>
      <c r="E8" s="38"/>
      <c r="F8" s="38"/>
      <c r="G8" s="17" t="s">
        <v>22</v>
      </c>
      <c r="H8" s="18">
        <f t="shared" si="1"/>
        <v>0</v>
      </c>
      <c r="I8" s="18">
        <f t="shared" si="1"/>
        <v>0</v>
      </c>
      <c r="J8" s="18">
        <f t="shared" si="1"/>
        <v>0</v>
      </c>
      <c r="K8" s="19">
        <v>0</v>
      </c>
      <c r="L8" s="50"/>
      <c r="M8" s="40"/>
    </row>
    <row r="9" spans="2:13" x14ac:dyDescent="0.25">
      <c r="B9" s="38"/>
      <c r="C9" s="37"/>
      <c r="D9" s="43"/>
      <c r="E9" s="38"/>
      <c r="F9" s="38"/>
      <c r="G9" s="17" t="s">
        <v>24</v>
      </c>
      <c r="H9" s="18">
        <f t="shared" si="1"/>
        <v>0</v>
      </c>
      <c r="I9" s="18">
        <f t="shared" si="1"/>
        <v>0</v>
      </c>
      <c r="J9" s="18">
        <f t="shared" si="1"/>
        <v>0</v>
      </c>
      <c r="K9" s="19">
        <v>0</v>
      </c>
      <c r="L9" s="50"/>
      <c r="M9" s="40"/>
    </row>
    <row r="10" spans="2:13" ht="45.75" customHeight="1" x14ac:dyDescent="0.25">
      <c r="B10" s="38"/>
      <c r="C10" s="37"/>
      <c r="D10" s="43"/>
      <c r="E10" s="38"/>
      <c r="F10" s="38"/>
      <c r="G10" s="17" t="s">
        <v>26</v>
      </c>
      <c r="H10" s="18">
        <f t="shared" si="1"/>
        <v>0</v>
      </c>
      <c r="I10" s="18">
        <f t="shared" si="1"/>
        <v>0</v>
      </c>
      <c r="J10" s="18">
        <f t="shared" si="1"/>
        <v>0</v>
      </c>
      <c r="K10" s="19">
        <v>0</v>
      </c>
      <c r="L10" s="51"/>
      <c r="M10" s="40"/>
    </row>
    <row r="11" spans="2:13" ht="15" customHeight="1" x14ac:dyDescent="0.25">
      <c r="B11" s="38">
        <v>2</v>
      </c>
      <c r="C11" s="37" t="s">
        <v>57</v>
      </c>
      <c r="D11" s="43"/>
      <c r="E11" s="38"/>
      <c r="F11" s="38"/>
      <c r="G11" s="17" t="s">
        <v>4</v>
      </c>
      <c r="H11" s="18">
        <f>SUM(H16)</f>
        <v>1338477.7</v>
      </c>
      <c r="I11" s="18">
        <f>SUM(I16)</f>
        <v>167887.7</v>
      </c>
      <c r="J11" s="18">
        <f t="shared" si="1"/>
        <v>59409.5</v>
      </c>
      <c r="K11" s="19">
        <f>SUM(J11/I11)</f>
        <v>0.35386451776991401</v>
      </c>
      <c r="L11" s="49"/>
      <c r="M11" s="40"/>
    </row>
    <row r="12" spans="2:13" x14ac:dyDescent="0.25">
      <c r="B12" s="38"/>
      <c r="C12" s="37"/>
      <c r="D12" s="43"/>
      <c r="E12" s="38"/>
      <c r="F12" s="38"/>
      <c r="G12" s="17" t="s">
        <v>20</v>
      </c>
      <c r="H12" s="18">
        <f t="shared" ref="H12:I15" si="3">SUM(H17)</f>
        <v>1338477.7</v>
      </c>
      <c r="I12" s="18">
        <f t="shared" si="3"/>
        <v>167887.7</v>
      </c>
      <c r="J12" s="18">
        <f t="shared" si="1"/>
        <v>59409.5</v>
      </c>
      <c r="K12" s="19">
        <f t="shared" ref="K12" si="4">SUM(J12/I12)</f>
        <v>0.35386451776991401</v>
      </c>
      <c r="L12" s="50"/>
      <c r="M12" s="40"/>
    </row>
    <row r="13" spans="2:13" x14ac:dyDescent="0.25">
      <c r="B13" s="38"/>
      <c r="C13" s="37"/>
      <c r="D13" s="43"/>
      <c r="E13" s="38"/>
      <c r="F13" s="38"/>
      <c r="G13" s="17" t="s">
        <v>22</v>
      </c>
      <c r="H13" s="18">
        <f t="shared" si="3"/>
        <v>0</v>
      </c>
      <c r="I13" s="18">
        <f t="shared" si="3"/>
        <v>0</v>
      </c>
      <c r="J13" s="18">
        <f t="shared" si="1"/>
        <v>0</v>
      </c>
      <c r="K13" s="19">
        <v>0</v>
      </c>
      <c r="L13" s="50"/>
      <c r="M13" s="40"/>
    </row>
    <row r="14" spans="2:13" x14ac:dyDescent="0.25">
      <c r="B14" s="38"/>
      <c r="C14" s="37"/>
      <c r="D14" s="43"/>
      <c r="E14" s="38"/>
      <c r="F14" s="38"/>
      <c r="G14" s="17" t="s">
        <v>24</v>
      </c>
      <c r="H14" s="18">
        <f t="shared" si="3"/>
        <v>0</v>
      </c>
      <c r="I14" s="18">
        <f t="shared" si="3"/>
        <v>0</v>
      </c>
      <c r="J14" s="18">
        <f t="shared" si="1"/>
        <v>0</v>
      </c>
      <c r="K14" s="19">
        <v>0</v>
      </c>
      <c r="L14" s="50"/>
      <c r="M14" s="40"/>
    </row>
    <row r="15" spans="2:13" ht="17.25" customHeight="1" x14ac:dyDescent="0.25">
      <c r="B15" s="38"/>
      <c r="C15" s="37"/>
      <c r="D15" s="43"/>
      <c r="E15" s="38"/>
      <c r="F15" s="38"/>
      <c r="G15" s="17" t="s">
        <v>26</v>
      </c>
      <c r="H15" s="18">
        <f t="shared" si="3"/>
        <v>0</v>
      </c>
      <c r="I15" s="18">
        <f t="shared" si="3"/>
        <v>0</v>
      </c>
      <c r="J15" s="18">
        <f t="shared" si="1"/>
        <v>0</v>
      </c>
      <c r="K15" s="19">
        <v>0</v>
      </c>
      <c r="L15" s="51"/>
      <c r="M15" s="40"/>
    </row>
    <row r="16" spans="2:13" ht="15" customHeight="1" x14ac:dyDescent="0.25">
      <c r="B16" s="38">
        <v>3</v>
      </c>
      <c r="C16" s="37" t="s">
        <v>70</v>
      </c>
      <c r="D16" s="43"/>
      <c r="E16" s="38"/>
      <c r="F16" s="38" t="s">
        <v>69</v>
      </c>
      <c r="G16" s="17" t="s">
        <v>4</v>
      </c>
      <c r="H16" s="18">
        <f>SUM(H17:H20)</f>
        <v>1338477.7</v>
      </c>
      <c r="I16" s="18">
        <f>SUM(I17:I20)</f>
        <v>167887.7</v>
      </c>
      <c r="J16" s="18">
        <f t="shared" ref="J16" si="5">SUM(J17:J20)</f>
        <v>59409.5</v>
      </c>
      <c r="K16" s="19">
        <f>SUM(J16/I16)</f>
        <v>0.35386451776991401</v>
      </c>
      <c r="L16" s="52"/>
      <c r="M16" s="40"/>
    </row>
    <row r="17" spans="2:13" x14ac:dyDescent="0.25">
      <c r="B17" s="38"/>
      <c r="C17" s="37"/>
      <c r="D17" s="43"/>
      <c r="E17" s="38"/>
      <c r="F17" s="38"/>
      <c r="G17" s="17" t="s">
        <v>20</v>
      </c>
      <c r="H17" s="18">
        <f>SUM(H26+H21)</f>
        <v>1338477.7</v>
      </c>
      <c r="I17" s="18">
        <f>SUM(I26+I21)</f>
        <v>167887.7</v>
      </c>
      <c r="J17" s="18">
        <f>SUM(J27+J22)</f>
        <v>59409.5</v>
      </c>
      <c r="K17" s="19">
        <f>SUM(J17/I17)</f>
        <v>0.35386451776991401</v>
      </c>
      <c r="L17" s="52"/>
      <c r="M17" s="40"/>
    </row>
    <row r="18" spans="2:13" x14ac:dyDescent="0.25">
      <c r="B18" s="38"/>
      <c r="C18" s="37"/>
      <c r="D18" s="43"/>
      <c r="E18" s="38"/>
      <c r="F18" s="38"/>
      <c r="G18" s="17" t="s">
        <v>22</v>
      </c>
      <c r="H18" s="18">
        <v>0</v>
      </c>
      <c r="I18" s="18">
        <v>0</v>
      </c>
      <c r="J18" s="18">
        <v>0</v>
      </c>
      <c r="K18" s="19">
        <v>0</v>
      </c>
      <c r="L18" s="52"/>
      <c r="M18" s="40"/>
    </row>
    <row r="19" spans="2:13" x14ac:dyDescent="0.25">
      <c r="B19" s="38"/>
      <c r="C19" s="37"/>
      <c r="D19" s="43"/>
      <c r="E19" s="38"/>
      <c r="F19" s="38"/>
      <c r="G19" s="17" t="s">
        <v>24</v>
      </c>
      <c r="H19" s="18">
        <v>0</v>
      </c>
      <c r="I19" s="18">
        <v>0</v>
      </c>
      <c r="J19" s="18">
        <v>0</v>
      </c>
      <c r="K19" s="19">
        <v>0</v>
      </c>
      <c r="L19" s="52"/>
      <c r="M19" s="40"/>
    </row>
    <row r="20" spans="2:13" x14ac:dyDescent="0.25">
      <c r="B20" s="38"/>
      <c r="C20" s="37"/>
      <c r="D20" s="43"/>
      <c r="E20" s="38"/>
      <c r="F20" s="38"/>
      <c r="G20" s="17" t="s">
        <v>26</v>
      </c>
      <c r="H20" s="18">
        <v>0</v>
      </c>
      <c r="I20" s="18">
        <v>0</v>
      </c>
      <c r="J20" s="18">
        <v>0</v>
      </c>
      <c r="K20" s="19">
        <v>0</v>
      </c>
      <c r="L20" s="52"/>
      <c r="M20" s="41"/>
    </row>
    <row r="21" spans="2:13" x14ac:dyDescent="0.25">
      <c r="B21" s="45">
        <v>4</v>
      </c>
      <c r="C21" s="39" t="s">
        <v>71</v>
      </c>
      <c r="D21" s="43"/>
      <c r="E21" s="42" t="s">
        <v>72</v>
      </c>
      <c r="F21" s="45" t="s">
        <v>69</v>
      </c>
      <c r="G21" s="17" t="s">
        <v>4</v>
      </c>
      <c r="H21" s="18">
        <f>SUM(H22:H25)</f>
        <v>43326.2</v>
      </c>
      <c r="I21" s="18">
        <f>SUM(I22:I25)</f>
        <v>30651.5</v>
      </c>
      <c r="J21" s="18">
        <f t="shared" ref="J21" si="6">SUM(J22:J25)</f>
        <v>0</v>
      </c>
      <c r="K21" s="19">
        <f>SUM(J21/I21)</f>
        <v>0</v>
      </c>
      <c r="L21" s="48">
        <v>0</v>
      </c>
      <c r="M21" s="39" t="s">
        <v>128</v>
      </c>
    </row>
    <row r="22" spans="2:13" x14ac:dyDescent="0.25">
      <c r="B22" s="46"/>
      <c r="C22" s="40"/>
      <c r="D22" s="43"/>
      <c r="E22" s="43"/>
      <c r="F22" s="46"/>
      <c r="G22" s="17" t="s">
        <v>20</v>
      </c>
      <c r="H22" s="18">
        <v>43326.2</v>
      </c>
      <c r="I22" s="18">
        <v>30651.5</v>
      </c>
      <c r="J22" s="18">
        <v>0</v>
      </c>
      <c r="K22" s="19">
        <f>SUM(J22/I22)</f>
        <v>0</v>
      </c>
      <c r="L22" s="46"/>
      <c r="M22" s="40"/>
    </row>
    <row r="23" spans="2:13" x14ac:dyDescent="0.25">
      <c r="B23" s="46"/>
      <c r="C23" s="40"/>
      <c r="D23" s="43"/>
      <c r="E23" s="43"/>
      <c r="F23" s="46"/>
      <c r="G23" s="17" t="s">
        <v>22</v>
      </c>
      <c r="H23" s="18">
        <v>0</v>
      </c>
      <c r="I23" s="18">
        <v>0</v>
      </c>
      <c r="J23" s="18">
        <v>0</v>
      </c>
      <c r="K23" s="19">
        <v>0</v>
      </c>
      <c r="L23" s="46"/>
      <c r="M23" s="40"/>
    </row>
    <row r="24" spans="2:13" x14ac:dyDescent="0.25">
      <c r="B24" s="46"/>
      <c r="C24" s="40"/>
      <c r="D24" s="43"/>
      <c r="E24" s="43"/>
      <c r="F24" s="46"/>
      <c r="G24" s="17" t="s">
        <v>24</v>
      </c>
      <c r="H24" s="18">
        <v>0</v>
      </c>
      <c r="I24" s="18">
        <v>0</v>
      </c>
      <c r="J24" s="18">
        <v>0</v>
      </c>
      <c r="K24" s="19">
        <v>0</v>
      </c>
      <c r="L24" s="46"/>
      <c r="M24" s="40"/>
    </row>
    <row r="25" spans="2:13" x14ac:dyDescent="0.25">
      <c r="B25" s="47"/>
      <c r="C25" s="41"/>
      <c r="D25" s="43"/>
      <c r="E25" s="44"/>
      <c r="F25" s="47"/>
      <c r="G25" s="17" t="s">
        <v>26</v>
      </c>
      <c r="H25" s="18">
        <v>0</v>
      </c>
      <c r="I25" s="18">
        <v>0</v>
      </c>
      <c r="J25" s="18">
        <v>0</v>
      </c>
      <c r="K25" s="19">
        <v>0</v>
      </c>
      <c r="L25" s="47"/>
      <c r="M25" s="41"/>
    </row>
    <row r="26" spans="2:13" ht="86.25" customHeight="1" x14ac:dyDescent="0.25">
      <c r="B26" s="45">
        <v>5</v>
      </c>
      <c r="C26" s="39" t="s">
        <v>73</v>
      </c>
      <c r="D26" s="43"/>
      <c r="E26" s="42" t="s">
        <v>74</v>
      </c>
      <c r="F26" s="45" t="s">
        <v>69</v>
      </c>
      <c r="G26" s="17" t="s">
        <v>4</v>
      </c>
      <c r="H26" s="18">
        <f>SUM(H27:H30)</f>
        <v>1295151.5</v>
      </c>
      <c r="I26" s="18">
        <f>SUM(I27:I30)</f>
        <v>137236.20000000001</v>
      </c>
      <c r="J26" s="18">
        <f t="shared" ref="J26" si="7">SUM(J27:J30)</f>
        <v>59409.5</v>
      </c>
      <c r="K26" s="19">
        <f>SUM(J26/I26)</f>
        <v>0.43289962852366937</v>
      </c>
      <c r="L26" s="48">
        <v>0.57499999999999996</v>
      </c>
      <c r="M26" s="39" t="s">
        <v>129</v>
      </c>
    </row>
    <row r="27" spans="2:13" ht="86.25" customHeight="1" x14ac:dyDescent="0.25">
      <c r="B27" s="46"/>
      <c r="C27" s="40"/>
      <c r="D27" s="43"/>
      <c r="E27" s="43"/>
      <c r="F27" s="46"/>
      <c r="G27" s="17" t="s">
        <v>20</v>
      </c>
      <c r="H27" s="18">
        <v>1295151.5</v>
      </c>
      <c r="I27" s="18">
        <v>137236.20000000001</v>
      </c>
      <c r="J27" s="18">
        <v>59409.5</v>
      </c>
      <c r="K27" s="19">
        <f>SUM(J27/I27)</f>
        <v>0.43289962852366937</v>
      </c>
      <c r="L27" s="46"/>
      <c r="M27" s="40"/>
    </row>
    <row r="28" spans="2:13" ht="90" customHeight="1" x14ac:dyDescent="0.25">
      <c r="B28" s="46"/>
      <c r="C28" s="40"/>
      <c r="D28" s="43"/>
      <c r="E28" s="43"/>
      <c r="F28" s="46"/>
      <c r="G28" s="17" t="s">
        <v>22</v>
      </c>
      <c r="H28" s="18">
        <v>0</v>
      </c>
      <c r="I28" s="18">
        <v>0</v>
      </c>
      <c r="J28" s="18">
        <v>0</v>
      </c>
      <c r="K28" s="19">
        <v>0</v>
      </c>
      <c r="L28" s="46"/>
      <c r="M28" s="40"/>
    </row>
    <row r="29" spans="2:13" ht="93" customHeight="1" x14ac:dyDescent="0.25">
      <c r="B29" s="46"/>
      <c r="C29" s="40"/>
      <c r="D29" s="43"/>
      <c r="E29" s="43"/>
      <c r="F29" s="46"/>
      <c r="G29" s="17" t="s">
        <v>24</v>
      </c>
      <c r="H29" s="18">
        <v>0</v>
      </c>
      <c r="I29" s="18">
        <v>0</v>
      </c>
      <c r="J29" s="18">
        <v>0</v>
      </c>
      <c r="K29" s="19">
        <v>0</v>
      </c>
      <c r="L29" s="46"/>
      <c r="M29" s="40"/>
    </row>
    <row r="30" spans="2:13" ht="101.25" customHeight="1" x14ac:dyDescent="0.25">
      <c r="B30" s="47"/>
      <c r="C30" s="41"/>
      <c r="D30" s="44"/>
      <c r="E30" s="44"/>
      <c r="F30" s="47"/>
      <c r="G30" s="17" t="s">
        <v>26</v>
      </c>
      <c r="H30" s="18">
        <v>0</v>
      </c>
      <c r="I30" s="18">
        <v>0</v>
      </c>
      <c r="J30" s="18">
        <v>0</v>
      </c>
      <c r="K30" s="19">
        <v>0</v>
      </c>
      <c r="L30" s="47"/>
      <c r="M30" s="41"/>
    </row>
  </sheetData>
  <mergeCells count="38">
    <mergeCell ref="B2:M2"/>
    <mergeCell ref="B4:B5"/>
    <mergeCell ref="C4:C5"/>
    <mergeCell ref="D4:D5"/>
    <mergeCell ref="E4:E5"/>
    <mergeCell ref="F4:F5"/>
    <mergeCell ref="G4:G5"/>
    <mergeCell ref="H4:H5"/>
    <mergeCell ref="K4:K5"/>
    <mergeCell ref="L4:L5"/>
    <mergeCell ref="M4:M5"/>
    <mergeCell ref="B6:B10"/>
    <mergeCell ref="C6:C10"/>
    <mergeCell ref="D6:D30"/>
    <mergeCell ref="E6:E15"/>
    <mergeCell ref="F6:F15"/>
    <mergeCell ref="L6:L10"/>
    <mergeCell ref="M6:M20"/>
    <mergeCell ref="B11:B15"/>
    <mergeCell ref="C11:C15"/>
    <mergeCell ref="L11:L15"/>
    <mergeCell ref="B16:B20"/>
    <mergeCell ref="C16:C20"/>
    <mergeCell ref="E16:E20"/>
    <mergeCell ref="F16:F20"/>
    <mergeCell ref="L16:L20"/>
    <mergeCell ref="M26:M30"/>
    <mergeCell ref="B21:B25"/>
    <mergeCell ref="C21:C25"/>
    <mergeCell ref="E21:E25"/>
    <mergeCell ref="F21:F25"/>
    <mergeCell ref="L21:L25"/>
    <mergeCell ref="M21:M25"/>
    <mergeCell ref="B26:B30"/>
    <mergeCell ref="C26:C30"/>
    <mergeCell ref="E26:E30"/>
    <mergeCell ref="F26:F30"/>
    <mergeCell ref="L26:L30"/>
  </mergeCell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Отчет 6 мес 2025 10а</vt:lpstr>
      <vt:lpstr>КТРиС 01.10.2025 10б</vt:lpstr>
      <vt:lpstr>'Отчет 6 мес 2025 10а'!_ftn1</vt:lpstr>
      <vt:lpstr>'Отчет 6 мес 2025 10а'!_ftnref1</vt:lpstr>
      <vt:lpstr>'Отчет 6 мес 2025 10а'!Область_печати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dc:creator>
  <cp:lastModifiedBy>Лыба Надежда Валерьевна</cp:lastModifiedBy>
  <cp:lastPrinted>2025-10-16T07:38:50Z</cp:lastPrinted>
  <dcterms:created xsi:type="dcterms:W3CDTF">2024-06-30T20:03:53Z</dcterms:created>
  <dcterms:modified xsi:type="dcterms:W3CDTF">2025-10-16T07:40:30Z</dcterms:modified>
</cp:coreProperties>
</file>