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108" windowWidth="15060" windowHeight="12180"/>
  </bookViews>
  <sheets>
    <sheet name="24" sheetId="2" r:id="rId1"/>
  </sheets>
  <definedNames>
    <definedName name="_xlnm.Print_Titles" localSheetId="0">'24'!$6:$10</definedName>
    <definedName name="_xlnm.Print_Area" localSheetId="0">'24'!$A$1:$P$30</definedName>
  </definedNames>
  <calcPr calcId="145621"/>
</workbook>
</file>

<file path=xl/calcChain.xml><?xml version="1.0" encoding="utf-8"?>
<calcChain xmlns="http://schemas.openxmlformats.org/spreadsheetml/2006/main">
  <c r="N24" i="2" l="1"/>
  <c r="I24" i="2"/>
  <c r="I20" i="2" s="1"/>
  <c r="O17" i="2"/>
  <c r="P17" i="2"/>
  <c r="L17" i="2"/>
  <c r="J17" i="2"/>
  <c r="J20" i="2"/>
  <c r="G20" i="2" l="1"/>
  <c r="G17" i="2"/>
  <c r="L14" i="2"/>
  <c r="J14" i="2"/>
  <c r="I14" i="2"/>
  <c r="M18" i="2" l="1"/>
  <c r="G18" i="2"/>
  <c r="M13" i="2"/>
  <c r="M27" i="2"/>
  <c r="M26" i="2" s="1"/>
  <c r="M19" i="2"/>
  <c r="M30" i="2"/>
  <c r="M29" i="2" s="1"/>
  <c r="P29" i="2"/>
  <c r="M23" i="2"/>
  <c r="G30" i="2"/>
  <c r="G13" i="2"/>
  <c r="K11" i="2"/>
  <c r="P12" i="2"/>
  <c r="O12" i="2"/>
  <c r="O16" i="2"/>
  <c r="N16" i="2"/>
  <c r="M25" i="2"/>
  <c r="M24" i="2"/>
  <c r="M14" i="2"/>
  <c r="M17" i="2"/>
  <c r="M21" i="2"/>
  <c r="M22" i="2"/>
  <c r="M16" i="2" l="1"/>
  <c r="M20" i="2"/>
  <c r="G25" i="2"/>
  <c r="N12" i="2" l="1"/>
  <c r="G24" i="2" l="1"/>
  <c r="G22" i="2"/>
  <c r="G23" i="2"/>
  <c r="G19" i="2" l="1"/>
  <c r="I16" i="2"/>
  <c r="P16" i="2"/>
  <c r="L16" i="2"/>
  <c r="L20" i="2"/>
  <c r="J16" i="2"/>
  <c r="G16" i="2" l="1"/>
  <c r="I12" i="2"/>
  <c r="M28" i="2" l="1"/>
  <c r="M15" i="2" l="1"/>
  <c r="M12" i="2" s="1"/>
  <c r="G21" i="2" l="1"/>
  <c r="G14" i="2"/>
  <c r="J26" i="2"/>
  <c r="L26" i="2"/>
  <c r="N26" i="2"/>
  <c r="O26" i="2"/>
  <c r="P26" i="2"/>
  <c r="I26" i="2"/>
  <c r="G27" i="2"/>
  <c r="J12" i="2"/>
  <c r="L12" i="2"/>
  <c r="G15" i="2"/>
  <c r="G12" i="2" l="1"/>
  <c r="G26" i="2"/>
  <c r="L29" i="2" l="1"/>
  <c r="J29" i="2"/>
  <c r="J11" i="2" s="1"/>
  <c r="I29" i="2"/>
  <c r="O29" i="2"/>
  <c r="N29" i="2"/>
  <c r="P20" i="2"/>
  <c r="P11" i="2" s="1"/>
  <c r="O20" i="2"/>
  <c r="N20" i="2"/>
  <c r="N11" i="2" l="1"/>
  <c r="I11" i="2"/>
  <c r="G11" i="2" s="1"/>
  <c r="L11" i="2"/>
  <c r="O11" i="2"/>
  <c r="G28" i="2"/>
  <c r="G29" i="2"/>
  <c r="M11" i="2" l="1"/>
</calcChain>
</file>

<file path=xl/sharedStrings.xml><?xml version="1.0" encoding="utf-8"?>
<sst xmlns="http://schemas.openxmlformats.org/spreadsheetml/2006/main" count="85" uniqueCount="61">
  <si>
    <t>итого</t>
  </si>
  <si>
    <t>в т.ч. софинан-сирование</t>
  </si>
  <si>
    <t>№/п</t>
  </si>
  <si>
    <t>в том числе:</t>
  </si>
  <si>
    <t>ИТОГО</t>
  </si>
  <si>
    <t>Национальный проект "Культура", всего</t>
  </si>
  <si>
    <t>Национальный проект "Жилье и городская среда", всего</t>
  </si>
  <si>
    <t>ВСЕГО по городу Мурманску</t>
  </si>
  <si>
    <t>Местный бюджет</t>
  </si>
  <si>
    <t>Областной  (федеральный) бюджет</t>
  </si>
  <si>
    <t>Комитет по культуре</t>
  </si>
  <si>
    <t>Комитет по развитию городского хозяйства</t>
  </si>
  <si>
    <t>Комитет по строительству</t>
  </si>
  <si>
    <t>Главный распорядитель 
средств бюджета</t>
  </si>
  <si>
    <t>Перечень региональных проектов, 
направленных на реализацию национальных проектов</t>
  </si>
  <si>
    <t>Региональный проект "Дорожная сеть"</t>
  </si>
  <si>
    <t>A1</t>
  </si>
  <si>
    <t>P5</t>
  </si>
  <si>
    <t>R1</t>
  </si>
  <si>
    <t>Региональный проект "Обеспечение устойчивого сокращения непригодного для проживания жилищного фонда"</t>
  </si>
  <si>
    <t>Региональный проект "Жилье"</t>
  </si>
  <si>
    <t>Комитет имущественных отношений</t>
  </si>
  <si>
    <t>Региональный проект "Культурная среда"</t>
  </si>
  <si>
    <t>E1</t>
  </si>
  <si>
    <t>Национальный проект "Образование", всего</t>
  </si>
  <si>
    <t>Региональный проект "Современная школа"</t>
  </si>
  <si>
    <t>руб.</t>
  </si>
  <si>
    <t>A3</t>
  </si>
  <si>
    <t>Региональный проект "Цифровая культура"</t>
  </si>
  <si>
    <t>Национальный проект "Экология", всего</t>
  </si>
  <si>
    <t>Региональный проект "Чистая страна"</t>
  </si>
  <si>
    <t>G1</t>
  </si>
  <si>
    <t>F1</t>
  </si>
  <si>
    <t>F3</t>
  </si>
  <si>
    <t>Приложение</t>
  </si>
  <si>
    <t>Региональный проект "Спорт - норма жизни"</t>
  </si>
  <si>
    <t>Плановые назначения</t>
  </si>
  <si>
    <t>Исполнение</t>
  </si>
  <si>
    <t>75 1 Р5 54950</t>
  </si>
  <si>
    <t>Национальный проект "Безопасные качественные дороги", всего</t>
  </si>
  <si>
    <t>EВ</t>
  </si>
  <si>
    <t>Комитет по образованию</t>
  </si>
  <si>
    <t>F2</t>
  </si>
  <si>
    <t>Региональный проект "Формирование комфортной городской среды"</t>
  </si>
  <si>
    <t>Региональный проект "Патриотическое воспитание граждан Российской Федерации"</t>
  </si>
  <si>
    <t>Комитет территориального развития и строительства</t>
  </si>
  <si>
    <t>Комитет по физической культуре, спорту и охране здоровья</t>
  </si>
  <si>
    <t>2024 год</t>
  </si>
  <si>
    <t>E2</t>
  </si>
  <si>
    <t>Региональный проект "Успех каждого ребенка"</t>
  </si>
  <si>
    <t>Информация о расходах бюджета города Мурманска,
направленных на реализацию национальных проектов в 2024 году</t>
  </si>
  <si>
    <t>по состоянию на 01.04.2024</t>
  </si>
  <si>
    <t>Руководитель проекта</t>
  </si>
  <si>
    <t>Куратор проекта</t>
  </si>
  <si>
    <t>Крынжина Е.И.</t>
  </si>
  <si>
    <t>Крутелева А.В.</t>
  </si>
  <si>
    <t>Ларина Т.М.</t>
  </si>
  <si>
    <t>Нерубащенко Н.Ю.</t>
  </si>
  <si>
    <t>Паскал О.Г.</t>
  </si>
  <si>
    <t>Левченко Л.М.</t>
  </si>
  <si>
    <t>Синякаев Р.Р.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</si>
</sst>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₽_-;\-* #,##0.00\ _₽_-;_-* &quot;-&quot;??\ _₽_-;_-@_-"/>
  </numFmts>
  <fonts count="12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rgb="FF000000"/>
      <name val="Arial Cyr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43" fontId="10" fillId="0" borderId="0" applyFont="0" applyFill="0" applyBorder="0" applyAlignment="0" applyProtection="0"/>
    <xf numFmtId="4" fontId="11" fillId="0" borderId="15">
      <alignment horizontal="right" vertical="top" shrinkToFit="1"/>
    </xf>
  </cellStyleXfs>
  <cellXfs count="88">
    <xf numFmtId="0" fontId="0" fillId="0" borderId="0" xfId="0"/>
    <xf numFmtId="0" fontId="1" fillId="0" borderId="0" xfId="0" applyFont="1"/>
    <xf numFmtId="0" fontId="2" fillId="0" borderId="0" xfId="0" applyFont="1"/>
    <xf numFmtId="0" fontId="7" fillId="0" borderId="0" xfId="0" applyFont="1" applyAlignment="1">
      <alignment horizontal="center"/>
    </xf>
    <xf numFmtId="0" fontId="2" fillId="0" borderId="0" xfId="0" applyFont="1" applyAlignment="1">
      <alignment horizontal="right" wrapText="1"/>
    </xf>
    <xf numFmtId="0" fontId="6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textRotation="255" wrapText="1"/>
    </xf>
    <xf numFmtId="0" fontId="1" fillId="2" borderId="1" xfId="0" applyFont="1" applyFill="1" applyBorder="1" applyAlignment="1">
      <alignment horizontal="left" wrapText="1"/>
    </xf>
    <xf numFmtId="0" fontId="1" fillId="2" borderId="1" xfId="0" applyFont="1" applyFill="1" applyBorder="1" applyAlignment="1">
      <alignment horizontal="left"/>
    </xf>
    <xf numFmtId="0" fontId="4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/>
    </xf>
    <xf numFmtId="0" fontId="7" fillId="2" borderId="1" xfId="0" applyFont="1" applyFill="1" applyBorder="1" applyAlignment="1">
      <alignment horizontal="center" vertical="top"/>
    </xf>
    <xf numFmtId="0" fontId="1" fillId="2" borderId="1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left" vertical="center" wrapText="1"/>
    </xf>
    <xf numFmtId="0" fontId="7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4" fontId="5" fillId="2" borderId="1" xfId="0" applyNumberFormat="1" applyFont="1" applyFill="1" applyBorder="1" applyAlignment="1">
      <alignment horizontal="right" vertical="top"/>
    </xf>
    <xf numFmtId="4" fontId="1" fillId="2" borderId="1" xfId="0" applyNumberFormat="1" applyFont="1" applyFill="1" applyBorder="1" applyAlignment="1">
      <alignment horizontal="right" vertical="top"/>
    </xf>
    <xf numFmtId="0" fontId="4" fillId="0" borderId="1" xfId="0" applyFont="1" applyFill="1" applyBorder="1" applyAlignment="1">
      <alignment horizontal="left" vertical="top" wrapText="1"/>
    </xf>
    <xf numFmtId="4" fontId="2" fillId="0" borderId="1" xfId="0" applyNumberFormat="1" applyFont="1" applyFill="1" applyBorder="1" applyAlignment="1">
      <alignment horizontal="right" vertical="top"/>
    </xf>
    <xf numFmtId="4" fontId="3" fillId="0" borderId="1" xfId="0" applyNumberFormat="1" applyFont="1" applyFill="1" applyBorder="1" applyAlignment="1">
      <alignment horizontal="right" vertical="top"/>
    </xf>
    <xf numFmtId="4" fontId="2" fillId="0" borderId="0" xfId="0" applyNumberFormat="1" applyFont="1"/>
    <xf numFmtId="0" fontId="7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/>
    </xf>
    <xf numFmtId="0" fontId="9" fillId="0" borderId="8" xfId="0" applyFont="1" applyBorder="1" applyAlignment="1">
      <alignment vertical="center"/>
    </xf>
    <xf numFmtId="3" fontId="1" fillId="0" borderId="0" xfId="0" applyNumberFormat="1" applyFont="1"/>
    <xf numFmtId="0" fontId="2" fillId="0" borderId="1" xfId="0" applyFont="1" applyFill="1" applyBorder="1" applyAlignment="1">
      <alignment horizontal="left" vertical="top"/>
    </xf>
    <xf numFmtId="43" fontId="2" fillId="0" borderId="0" xfId="1" applyFont="1"/>
    <xf numFmtId="0" fontId="2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center"/>
    </xf>
    <xf numFmtId="4" fontId="2" fillId="0" borderId="5" xfId="0" applyNumberFormat="1" applyFont="1" applyFill="1" applyBorder="1" applyAlignment="1">
      <alignment horizontal="right" vertical="top"/>
    </xf>
    <xf numFmtId="4" fontId="2" fillId="0" borderId="7" xfId="0" applyNumberFormat="1" applyFont="1" applyFill="1" applyBorder="1" applyAlignment="1">
      <alignment horizontal="right" vertical="top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4" fontId="1" fillId="2" borderId="5" xfId="0" applyNumberFormat="1" applyFont="1" applyFill="1" applyBorder="1" applyAlignment="1">
      <alignment horizontal="right" vertical="top"/>
    </xf>
    <xf numFmtId="4" fontId="1" fillId="2" borderId="7" xfId="0" applyNumberFormat="1" applyFont="1" applyFill="1" applyBorder="1" applyAlignment="1">
      <alignment horizontal="right" vertical="top"/>
    </xf>
    <xf numFmtId="4" fontId="2" fillId="0" borderId="5" xfId="0" applyNumberFormat="1" applyFont="1" applyFill="1" applyBorder="1" applyAlignment="1">
      <alignment horizontal="right" vertical="top"/>
    </xf>
    <xf numFmtId="4" fontId="2" fillId="0" borderId="7" xfId="0" applyNumberFormat="1" applyFont="1" applyFill="1" applyBorder="1" applyAlignment="1">
      <alignment horizontal="right" vertical="top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0" fillId="0" borderId="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0" xfId="0" applyFont="1" applyAlignment="1">
      <alignment horizontal="justify" vertical="top" wrapText="1"/>
    </xf>
    <xf numFmtId="0" fontId="8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0" fontId="2" fillId="0" borderId="2" xfId="0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horizontal="center" vertical="top" wrapText="1"/>
    </xf>
    <xf numFmtId="0" fontId="7" fillId="0" borderId="2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top" wrapText="1"/>
    </xf>
    <xf numFmtId="0" fontId="2" fillId="0" borderId="3" xfId="0" applyFont="1" applyFill="1" applyBorder="1" applyAlignment="1">
      <alignment horizontal="center" vertical="top" wrapText="1"/>
    </xf>
    <xf numFmtId="0" fontId="7" fillId="0" borderId="3" xfId="0" applyFont="1" applyBorder="1" applyAlignment="1">
      <alignment horizontal="center"/>
    </xf>
    <xf numFmtId="0" fontId="2" fillId="2" borderId="5" xfId="0" applyFont="1" applyFill="1" applyBorder="1" applyAlignment="1">
      <alignment horizontal="left" vertical="center" textRotation="255" wrapText="1"/>
    </xf>
    <xf numFmtId="0" fontId="1" fillId="2" borderId="5" xfId="0" applyFont="1" applyFill="1" applyBorder="1" applyAlignment="1">
      <alignment horizontal="left"/>
    </xf>
    <xf numFmtId="0" fontId="4" fillId="0" borderId="5" xfId="0" applyFont="1" applyBorder="1" applyAlignment="1">
      <alignment horizontal="left" vertical="top"/>
    </xf>
    <xf numFmtId="0" fontId="4" fillId="0" borderId="5" xfId="0" applyFont="1" applyBorder="1" applyAlignment="1">
      <alignment horizontal="left" vertical="top" wrapText="1"/>
    </xf>
    <xf numFmtId="0" fontId="4" fillId="0" borderId="5" xfId="0" applyFont="1" applyBorder="1" applyAlignment="1">
      <alignment horizontal="center" vertical="top"/>
    </xf>
    <xf numFmtId="0" fontId="4" fillId="0" borderId="5" xfId="0" applyFont="1" applyBorder="1" applyAlignment="1">
      <alignment horizontal="center" vertical="top" wrapText="1"/>
    </xf>
    <xf numFmtId="0" fontId="4" fillId="0" borderId="5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/>
    </xf>
    <xf numFmtId="0" fontId="4" fillId="0" borderId="4" xfId="0" applyFont="1" applyBorder="1" applyAlignment="1">
      <alignment horizontal="center" vertical="top"/>
    </xf>
    <xf numFmtId="0" fontId="4" fillId="0" borderId="2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</cellXfs>
  <cellStyles count="3">
    <cellStyle name="xl27" xfId="2"/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6"/>
  <sheetViews>
    <sheetView tabSelected="1" view="pageBreakPreview" topLeftCell="A7" zoomScale="70" zoomScaleNormal="85" zoomScaleSheetLayoutView="70" zoomScalePageLayoutView="70" workbookViewId="0">
      <selection activeCell="R21" sqref="R21"/>
    </sheetView>
  </sheetViews>
  <sheetFormatPr defaultColWidth="9.109375" defaultRowHeight="15.6" x14ac:dyDescent="0.3"/>
  <cols>
    <col min="1" max="1" width="4.44140625" style="3" customWidth="1"/>
    <col min="2" max="2" width="43.44140625" style="2" customWidth="1"/>
    <col min="3" max="3" width="4.88671875" style="2" customWidth="1"/>
    <col min="4" max="4" width="24.44140625" style="2" customWidth="1"/>
    <col min="5" max="5" width="18.77734375" style="2" customWidth="1"/>
    <col min="6" max="6" width="20.109375" style="2" customWidth="1"/>
    <col min="7" max="7" width="18" style="2" customWidth="1"/>
    <col min="8" max="8" width="2.109375" style="2" hidden="1" customWidth="1"/>
    <col min="9" max="9" width="18" style="2" customWidth="1"/>
    <col min="10" max="10" width="19.5546875" style="2" customWidth="1"/>
    <col min="11" max="11" width="1.6640625" style="2" hidden="1" customWidth="1"/>
    <col min="12" max="12" width="19" style="2" bestFit="1" customWidth="1"/>
    <col min="13" max="13" width="18.44140625" style="2" customWidth="1"/>
    <col min="14" max="14" width="18.109375" style="2" customWidth="1"/>
    <col min="15" max="15" width="17" style="2" customWidth="1"/>
    <col min="16" max="17" width="18.5546875" style="2" customWidth="1"/>
    <col min="18" max="18" width="21.6640625" style="2" customWidth="1"/>
    <col min="19" max="19" width="9.109375" style="2"/>
    <col min="20" max="20" width="17.109375" style="2" bestFit="1" customWidth="1"/>
    <col min="21" max="16384" width="9.109375" style="2"/>
  </cols>
  <sheetData>
    <row r="1" spans="1:20" x14ac:dyDescent="0.3">
      <c r="L1" s="4"/>
      <c r="P1" s="4" t="s">
        <v>34</v>
      </c>
    </row>
    <row r="2" spans="1:20" ht="46.5" customHeight="1" x14ac:dyDescent="0.3">
      <c r="A2" s="47" t="s">
        <v>50</v>
      </c>
      <c r="B2" s="47"/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  <c r="O2" s="47"/>
      <c r="P2" s="47"/>
    </row>
    <row r="3" spans="1:20" ht="18.75" customHeight="1" x14ac:dyDescent="0.3">
      <c r="A3" s="57" t="s">
        <v>51</v>
      </c>
      <c r="B3" s="57"/>
      <c r="C3" s="57"/>
      <c r="D3" s="57"/>
      <c r="E3" s="57"/>
      <c r="F3" s="57"/>
      <c r="G3" s="57"/>
      <c r="H3" s="57"/>
      <c r="I3" s="57"/>
      <c r="J3" s="57"/>
      <c r="K3" s="57"/>
      <c r="L3" s="57"/>
      <c r="M3" s="57"/>
      <c r="N3" s="57"/>
      <c r="O3" s="57"/>
      <c r="P3" s="57"/>
    </row>
    <row r="4" spans="1:20" ht="18.75" customHeight="1" x14ac:dyDescent="0.3">
      <c r="A4" s="35"/>
      <c r="B4" s="35"/>
      <c r="C4" s="35"/>
      <c r="D4" s="35"/>
      <c r="E4" s="36"/>
      <c r="F4" s="36"/>
      <c r="G4" s="35"/>
      <c r="H4" s="35"/>
      <c r="I4" s="35"/>
      <c r="J4" s="35"/>
      <c r="K4" s="35"/>
      <c r="L4" s="35"/>
      <c r="M4" s="35"/>
      <c r="N4" s="35"/>
      <c r="O4" s="35"/>
      <c r="P4" s="35"/>
    </row>
    <row r="5" spans="1:20" x14ac:dyDescent="0.3">
      <c r="G5" s="22"/>
      <c r="H5" s="22"/>
      <c r="L5" s="4"/>
      <c r="P5" s="4" t="s">
        <v>26</v>
      </c>
    </row>
    <row r="6" spans="1:20" ht="21" customHeight="1" x14ac:dyDescent="0.3">
      <c r="A6" s="54" t="s">
        <v>2</v>
      </c>
      <c r="B6" s="58" t="s">
        <v>14</v>
      </c>
      <c r="C6" s="61"/>
      <c r="D6" s="58" t="s">
        <v>13</v>
      </c>
      <c r="E6" s="58" t="s">
        <v>52</v>
      </c>
      <c r="F6" s="58" t="s">
        <v>53</v>
      </c>
      <c r="G6" s="64" t="s">
        <v>47</v>
      </c>
      <c r="H6" s="65"/>
      <c r="I6" s="65"/>
      <c r="J6" s="65"/>
      <c r="K6" s="65"/>
      <c r="L6" s="65"/>
      <c r="M6" s="65"/>
      <c r="N6" s="65"/>
      <c r="O6" s="65"/>
      <c r="P6" s="66"/>
    </row>
    <row r="7" spans="1:20" ht="21" customHeight="1" x14ac:dyDescent="0.3">
      <c r="A7" s="55"/>
      <c r="B7" s="59"/>
      <c r="C7" s="62"/>
      <c r="D7" s="59"/>
      <c r="E7" s="59"/>
      <c r="F7" s="59"/>
      <c r="G7" s="64" t="s">
        <v>36</v>
      </c>
      <c r="H7" s="65"/>
      <c r="I7" s="65"/>
      <c r="J7" s="65"/>
      <c r="K7" s="65"/>
      <c r="L7" s="66"/>
      <c r="M7" s="64" t="s">
        <v>37</v>
      </c>
      <c r="N7" s="65"/>
      <c r="O7" s="65"/>
      <c r="P7" s="66"/>
    </row>
    <row r="8" spans="1:20" ht="15.75" customHeight="1" x14ac:dyDescent="0.3">
      <c r="A8" s="55"/>
      <c r="B8" s="59"/>
      <c r="C8" s="62"/>
      <c r="D8" s="59"/>
      <c r="E8" s="59"/>
      <c r="F8" s="59"/>
      <c r="G8" s="67" t="s">
        <v>4</v>
      </c>
      <c r="H8" s="68"/>
      <c r="I8" s="42" t="s">
        <v>3</v>
      </c>
      <c r="J8" s="42"/>
      <c r="K8" s="42"/>
      <c r="L8" s="42"/>
      <c r="M8" s="41" t="s">
        <v>4</v>
      </c>
      <c r="N8" s="42" t="s">
        <v>3</v>
      </c>
      <c r="O8" s="42"/>
      <c r="P8" s="42"/>
    </row>
    <row r="9" spans="1:20" ht="17.25" customHeight="1" x14ac:dyDescent="0.3">
      <c r="A9" s="55"/>
      <c r="B9" s="59"/>
      <c r="C9" s="62"/>
      <c r="D9" s="59"/>
      <c r="E9" s="59"/>
      <c r="F9" s="59"/>
      <c r="G9" s="69"/>
      <c r="H9" s="70"/>
      <c r="I9" s="41" t="s">
        <v>9</v>
      </c>
      <c r="J9" s="42" t="s">
        <v>8</v>
      </c>
      <c r="K9" s="42"/>
      <c r="L9" s="42"/>
      <c r="M9" s="43"/>
      <c r="N9" s="41" t="s">
        <v>9</v>
      </c>
      <c r="O9" s="42" t="s">
        <v>8</v>
      </c>
      <c r="P9" s="42"/>
    </row>
    <row r="10" spans="1:20" ht="38.25" customHeight="1" x14ac:dyDescent="0.3">
      <c r="A10" s="56"/>
      <c r="B10" s="60"/>
      <c r="C10" s="63"/>
      <c r="D10" s="60"/>
      <c r="E10" s="60"/>
      <c r="F10" s="60"/>
      <c r="G10" s="71"/>
      <c r="H10" s="72"/>
      <c r="I10" s="41"/>
      <c r="J10" s="44" t="s">
        <v>0</v>
      </c>
      <c r="K10" s="45"/>
      <c r="L10" s="16" t="s">
        <v>1</v>
      </c>
      <c r="M10" s="43"/>
      <c r="N10" s="41"/>
      <c r="O10" s="15" t="s">
        <v>0</v>
      </c>
      <c r="P10" s="16" t="s">
        <v>1</v>
      </c>
    </row>
    <row r="11" spans="1:20" ht="16.2" x14ac:dyDescent="0.3">
      <c r="A11" s="5"/>
      <c r="B11" s="13" t="s">
        <v>7</v>
      </c>
      <c r="C11" s="8"/>
      <c r="D11" s="6"/>
      <c r="E11" s="76"/>
      <c r="F11" s="76"/>
      <c r="G11" s="37">
        <f>I11+J11</f>
        <v>2368857144.6999998</v>
      </c>
      <c r="H11" s="38"/>
      <c r="I11" s="18">
        <f>I12+I16+I20+I26+I29</f>
        <v>1655368642.72</v>
      </c>
      <c r="J11" s="18">
        <f>J12+J16+J20+J26+J29</f>
        <v>713488501.98000002</v>
      </c>
      <c r="K11" s="18">
        <f>K12+K16+K20+K26+K29</f>
        <v>0</v>
      </c>
      <c r="L11" s="17">
        <f>L12+L16+L20+L26+L29</f>
        <v>706094528.67000008</v>
      </c>
      <c r="M11" s="18">
        <f>N11+O11</f>
        <v>170112254.94999999</v>
      </c>
      <c r="N11" s="18">
        <f>N12+N16+N20+N26+N29</f>
        <v>106533989.28</v>
      </c>
      <c r="O11" s="18">
        <f>O12+O16+O20+O26+O29</f>
        <v>63578265.670000002</v>
      </c>
      <c r="P11" s="17">
        <f>P12+P16+P20+P26+P29</f>
        <v>63474280.010000005</v>
      </c>
      <c r="Q11" s="22"/>
      <c r="S11" s="22"/>
      <c r="T11" s="22"/>
    </row>
    <row r="12" spans="1:20" ht="16.2" x14ac:dyDescent="0.3">
      <c r="A12" s="11">
        <v>1</v>
      </c>
      <c r="B12" s="7" t="s">
        <v>5</v>
      </c>
      <c r="C12" s="8"/>
      <c r="D12" s="8"/>
      <c r="E12" s="77"/>
      <c r="F12" s="77"/>
      <c r="G12" s="37">
        <f t="shared" ref="G12:G21" si="0">I12+J12</f>
        <v>324446752.74000001</v>
      </c>
      <c r="H12" s="38"/>
      <c r="I12" s="18">
        <f>SUM(I13:I15)</f>
        <v>214364726.37</v>
      </c>
      <c r="J12" s="37">
        <f t="shared" ref="J12:L12" si="1">SUM(J13:J15)</f>
        <v>110082026.37</v>
      </c>
      <c r="K12" s="38"/>
      <c r="L12" s="17">
        <f t="shared" si="1"/>
        <v>110082026.37</v>
      </c>
      <c r="M12" s="18">
        <f>SUM(M13:M15)</f>
        <v>0</v>
      </c>
      <c r="N12" s="18">
        <f>SUM(N13:N15)</f>
        <v>0</v>
      </c>
      <c r="O12" s="18">
        <f>SUM(O13:O15)</f>
        <v>0</v>
      </c>
      <c r="P12" s="17">
        <f>SUM(P13:P15)</f>
        <v>0</v>
      </c>
      <c r="S12" s="22"/>
      <c r="T12" s="22"/>
    </row>
    <row r="13" spans="1:20" ht="21.75" customHeight="1" x14ac:dyDescent="0.3">
      <c r="A13" s="52"/>
      <c r="B13" s="48" t="s">
        <v>22</v>
      </c>
      <c r="C13" s="50" t="s">
        <v>16</v>
      </c>
      <c r="D13" s="10" t="s">
        <v>10</v>
      </c>
      <c r="E13" s="80" t="s">
        <v>54</v>
      </c>
      <c r="F13" s="83" t="s">
        <v>59</v>
      </c>
      <c r="G13" s="39">
        <f>I13+J13</f>
        <v>15000000</v>
      </c>
      <c r="H13" s="40"/>
      <c r="I13" s="20">
        <v>14550000</v>
      </c>
      <c r="J13" s="39">
        <v>450000</v>
      </c>
      <c r="K13" s="40"/>
      <c r="L13" s="21">
        <v>450000</v>
      </c>
      <c r="M13" s="20">
        <f>N13+O13</f>
        <v>0</v>
      </c>
      <c r="N13" s="20"/>
      <c r="O13" s="20"/>
      <c r="P13" s="21"/>
      <c r="S13" s="22"/>
      <c r="T13" s="22"/>
    </row>
    <row r="14" spans="1:20" ht="26.4" x14ac:dyDescent="0.3">
      <c r="A14" s="53"/>
      <c r="B14" s="49"/>
      <c r="C14" s="51"/>
      <c r="D14" s="9" t="s">
        <v>45</v>
      </c>
      <c r="E14" s="81" t="s">
        <v>55</v>
      </c>
      <c r="F14" s="84"/>
      <c r="G14" s="39">
        <f t="shared" si="0"/>
        <v>309446752.74000001</v>
      </c>
      <c r="H14" s="40"/>
      <c r="I14" s="20">
        <f>186466090.53+13348635.84</f>
        <v>199814726.37</v>
      </c>
      <c r="J14" s="39">
        <f>107086090.53+2545935.84</f>
        <v>109632026.37</v>
      </c>
      <c r="K14" s="40"/>
      <c r="L14" s="21">
        <f>107086090.53+2545935.84</f>
        <v>109632026.37</v>
      </c>
      <c r="M14" s="20">
        <f>N14+O14</f>
        <v>0</v>
      </c>
      <c r="N14" s="20"/>
      <c r="O14" s="20"/>
      <c r="P14" s="21"/>
      <c r="Q14" s="22"/>
      <c r="S14" s="22"/>
      <c r="T14" s="22"/>
    </row>
    <row r="15" spans="1:20" ht="18.75" hidden="1" customHeight="1" x14ac:dyDescent="0.3">
      <c r="A15" s="23"/>
      <c r="B15" s="24" t="s">
        <v>28</v>
      </c>
      <c r="C15" s="25" t="s">
        <v>27</v>
      </c>
      <c r="D15" s="10" t="s">
        <v>10</v>
      </c>
      <c r="E15" s="78"/>
      <c r="F15" s="78"/>
      <c r="G15" s="39">
        <f t="shared" si="0"/>
        <v>0</v>
      </c>
      <c r="H15" s="40"/>
      <c r="I15" s="20"/>
      <c r="J15" s="39"/>
      <c r="K15" s="40"/>
      <c r="L15" s="21"/>
      <c r="M15" s="20">
        <f>N15+O15</f>
        <v>0</v>
      </c>
      <c r="N15" s="20"/>
      <c r="O15" s="20"/>
      <c r="P15" s="21"/>
      <c r="S15" s="22"/>
      <c r="T15" s="22"/>
    </row>
    <row r="16" spans="1:20" ht="16.2" x14ac:dyDescent="0.3">
      <c r="A16" s="11">
        <v>2</v>
      </c>
      <c r="B16" s="7" t="s">
        <v>24</v>
      </c>
      <c r="C16" s="8"/>
      <c r="D16" s="8"/>
      <c r="E16" s="77"/>
      <c r="F16" s="77"/>
      <c r="G16" s="37">
        <f t="shared" si="0"/>
        <v>442052181.56999999</v>
      </c>
      <c r="H16" s="38"/>
      <c r="I16" s="18">
        <f>SUM(I17:I19)</f>
        <v>230231354.13</v>
      </c>
      <c r="J16" s="37">
        <f>SUM(J17:K19)</f>
        <v>211820827.44</v>
      </c>
      <c r="K16" s="38"/>
      <c r="L16" s="17">
        <f>SUM(L17:L19)</f>
        <v>204426854.13</v>
      </c>
      <c r="M16" s="18">
        <f>SUM(M17:M19)</f>
        <v>52323555.93</v>
      </c>
      <c r="N16" s="18">
        <f>SUM(N17:N19)</f>
        <v>29232619.5</v>
      </c>
      <c r="O16" s="18">
        <f>SUM(O17:O19)</f>
        <v>23090936.43</v>
      </c>
      <c r="P16" s="17">
        <f>SUM(P17:P19)</f>
        <v>22986950.77</v>
      </c>
      <c r="S16" s="22"/>
      <c r="T16" s="22"/>
    </row>
    <row r="17" spans="1:20" ht="30" customHeight="1" x14ac:dyDescent="0.3">
      <c r="A17" s="14"/>
      <c r="B17" s="24" t="s">
        <v>25</v>
      </c>
      <c r="C17" s="25" t="s">
        <v>23</v>
      </c>
      <c r="D17" s="19" t="s">
        <v>45</v>
      </c>
      <c r="E17" s="82" t="s">
        <v>55</v>
      </c>
      <c r="F17" s="82" t="s">
        <v>60</v>
      </c>
      <c r="G17" s="33">
        <f>I17+J17</f>
        <v>409680081.56999999</v>
      </c>
      <c r="H17" s="34"/>
      <c r="I17" s="20">
        <v>201143054.13</v>
      </c>
      <c r="J17" s="39">
        <f>201143054.13+7393973.31</f>
        <v>208537027.44</v>
      </c>
      <c r="K17" s="40"/>
      <c r="L17" s="21">
        <f>201143054.13</f>
        <v>201143054.13</v>
      </c>
      <c r="M17" s="20">
        <f>N17+O17</f>
        <v>45873555.93</v>
      </c>
      <c r="N17" s="20">
        <v>22782619.5</v>
      </c>
      <c r="O17" s="20">
        <f>22986950.77+103985.66</f>
        <v>23090936.43</v>
      </c>
      <c r="P17" s="21">
        <f>22986950.77</f>
        <v>22986950.77</v>
      </c>
      <c r="Q17" s="22"/>
      <c r="S17" s="22"/>
      <c r="T17" s="22"/>
    </row>
    <row r="18" spans="1:20" ht="30" customHeight="1" x14ac:dyDescent="0.3">
      <c r="A18" s="23"/>
      <c r="B18" s="24" t="s">
        <v>49</v>
      </c>
      <c r="C18" s="25" t="s">
        <v>48</v>
      </c>
      <c r="D18" s="19" t="s">
        <v>41</v>
      </c>
      <c r="E18" s="82" t="s">
        <v>56</v>
      </c>
      <c r="F18" s="82" t="s">
        <v>59</v>
      </c>
      <c r="G18" s="33">
        <f t="shared" ref="G18" si="2">I18+J18</f>
        <v>6567600</v>
      </c>
      <c r="H18" s="34"/>
      <c r="I18" s="20">
        <v>3283800</v>
      </c>
      <c r="J18" s="33">
        <v>3283800</v>
      </c>
      <c r="K18" s="34"/>
      <c r="L18" s="21">
        <v>3283800</v>
      </c>
      <c r="M18" s="20">
        <f>N18+O18</f>
        <v>0</v>
      </c>
      <c r="N18" s="20"/>
      <c r="O18" s="20"/>
      <c r="P18" s="21"/>
      <c r="S18" s="22"/>
      <c r="T18" s="22"/>
    </row>
    <row r="19" spans="1:20" ht="34.5" customHeight="1" x14ac:dyDescent="0.3">
      <c r="A19" s="32"/>
      <c r="B19" s="31" t="s">
        <v>44</v>
      </c>
      <c r="C19" s="25" t="s">
        <v>40</v>
      </c>
      <c r="D19" s="19" t="s">
        <v>41</v>
      </c>
      <c r="E19" s="82" t="s">
        <v>56</v>
      </c>
      <c r="F19" s="82" t="s">
        <v>59</v>
      </c>
      <c r="G19" s="39">
        <f t="shared" si="0"/>
        <v>25804500</v>
      </c>
      <c r="H19" s="40"/>
      <c r="I19" s="20">
        <v>25804500</v>
      </c>
      <c r="J19" s="39"/>
      <c r="K19" s="40"/>
      <c r="L19" s="21"/>
      <c r="M19" s="20">
        <f>N19+O19</f>
        <v>6450000</v>
      </c>
      <c r="N19" s="20">
        <v>6450000</v>
      </c>
      <c r="O19" s="20"/>
      <c r="P19" s="21"/>
      <c r="S19" s="22"/>
      <c r="T19" s="22"/>
    </row>
    <row r="20" spans="1:20" ht="31.65" customHeight="1" x14ac:dyDescent="0.3">
      <c r="A20" s="11">
        <v>3</v>
      </c>
      <c r="B20" s="12" t="s">
        <v>6</v>
      </c>
      <c r="C20" s="8"/>
      <c r="D20" s="8"/>
      <c r="E20" s="77"/>
      <c r="F20" s="77"/>
      <c r="G20" s="37">
        <f>I20+J20</f>
        <v>1002358210.3900001</v>
      </c>
      <c r="H20" s="38"/>
      <c r="I20" s="18">
        <f>SUM(I21:I25)</f>
        <v>670772562.22000003</v>
      </c>
      <c r="J20" s="37">
        <f>SUM(J21:J25)</f>
        <v>331585648.17000002</v>
      </c>
      <c r="K20" s="38"/>
      <c r="L20" s="17">
        <f t="shared" ref="L20:P20" si="3">SUM(L21:L25)</f>
        <v>331585648.17000002</v>
      </c>
      <c r="M20" s="18">
        <f>SUM(M21:M25)</f>
        <v>97718586.520000011</v>
      </c>
      <c r="N20" s="18">
        <f t="shared" si="3"/>
        <v>59238268.530000001</v>
      </c>
      <c r="O20" s="18">
        <f t="shared" si="3"/>
        <v>38480317.990000002</v>
      </c>
      <c r="P20" s="17">
        <f t="shared" si="3"/>
        <v>38480317.990000002</v>
      </c>
      <c r="Q20" s="22"/>
      <c r="S20" s="22"/>
      <c r="T20" s="22"/>
    </row>
    <row r="21" spans="1:20" ht="29.25" customHeight="1" x14ac:dyDescent="0.3">
      <c r="A21" s="14"/>
      <c r="B21" s="24" t="s">
        <v>20</v>
      </c>
      <c r="C21" s="25" t="s">
        <v>32</v>
      </c>
      <c r="D21" s="9" t="s">
        <v>45</v>
      </c>
      <c r="E21" s="81" t="s">
        <v>55</v>
      </c>
      <c r="F21" s="82" t="s">
        <v>60</v>
      </c>
      <c r="G21" s="39">
        <f t="shared" si="0"/>
        <v>6418047.4000000004</v>
      </c>
      <c r="H21" s="40"/>
      <c r="I21" s="20">
        <v>3209023.7</v>
      </c>
      <c r="J21" s="39">
        <v>3209023.7</v>
      </c>
      <c r="K21" s="40"/>
      <c r="L21" s="21">
        <v>3209023.7</v>
      </c>
      <c r="M21" s="20">
        <f>N21+O21</f>
        <v>0</v>
      </c>
      <c r="N21" s="20"/>
      <c r="O21" s="20"/>
      <c r="P21" s="21"/>
      <c r="S21" s="22"/>
      <c r="T21" s="22"/>
    </row>
    <row r="22" spans="1:20" ht="19.5" customHeight="1" x14ac:dyDescent="0.3">
      <c r="A22" s="52"/>
      <c r="B22" s="48" t="s">
        <v>43</v>
      </c>
      <c r="C22" s="50" t="s">
        <v>42</v>
      </c>
      <c r="D22" s="9" t="s">
        <v>10</v>
      </c>
      <c r="E22" s="81" t="s">
        <v>54</v>
      </c>
      <c r="F22" s="85" t="s">
        <v>57</v>
      </c>
      <c r="G22" s="39">
        <f t="shared" ref="G22:G23" si="4">I22+J22</f>
        <v>114813880</v>
      </c>
      <c r="H22" s="40"/>
      <c r="I22" s="20">
        <v>57406940</v>
      </c>
      <c r="J22" s="39">
        <v>57406940</v>
      </c>
      <c r="K22" s="40"/>
      <c r="L22" s="21">
        <v>57406940</v>
      </c>
      <c r="M22" s="20">
        <f>N22+O22</f>
        <v>0</v>
      </c>
      <c r="N22" s="20"/>
      <c r="O22" s="20"/>
      <c r="P22" s="21"/>
      <c r="S22" s="22"/>
      <c r="T22" s="22"/>
    </row>
    <row r="23" spans="1:20" ht="39.75" hidden="1" customHeight="1" x14ac:dyDescent="0.3">
      <c r="A23" s="75"/>
      <c r="B23" s="73"/>
      <c r="C23" s="74"/>
      <c r="D23" s="9" t="s">
        <v>46</v>
      </c>
      <c r="E23" s="81"/>
      <c r="F23" s="86"/>
      <c r="G23" s="39">
        <f t="shared" si="4"/>
        <v>0</v>
      </c>
      <c r="H23" s="40"/>
      <c r="I23" s="20"/>
      <c r="J23" s="39"/>
      <c r="K23" s="40"/>
      <c r="L23" s="21"/>
      <c r="M23" s="20">
        <f>N23+O23</f>
        <v>0</v>
      </c>
      <c r="N23" s="20"/>
      <c r="O23" s="20"/>
      <c r="P23" s="21"/>
      <c r="S23" s="22"/>
      <c r="T23" s="22"/>
    </row>
    <row r="24" spans="1:20" ht="30.75" customHeight="1" x14ac:dyDescent="0.3">
      <c r="A24" s="53"/>
      <c r="B24" s="49"/>
      <c r="C24" s="51"/>
      <c r="D24" s="9" t="s">
        <v>11</v>
      </c>
      <c r="E24" s="81" t="s">
        <v>57</v>
      </c>
      <c r="F24" s="87"/>
      <c r="G24" s="39">
        <f t="shared" ref="G24" si="5">I24+J24</f>
        <v>218683073.19999999</v>
      </c>
      <c r="H24" s="40"/>
      <c r="I24" s="20">
        <f>6762501.6+109773570</f>
        <v>116536071.59999999</v>
      </c>
      <c r="J24" s="39">
        <v>102147001.59999999</v>
      </c>
      <c r="K24" s="40"/>
      <c r="L24" s="21">
        <v>102147001.59999999</v>
      </c>
      <c r="M24" s="20">
        <f>N24+O24</f>
        <v>70755703.200000003</v>
      </c>
      <c r="N24" s="20">
        <f>6762501.6+28615350</f>
        <v>35377851.600000001</v>
      </c>
      <c r="O24" s="20">
        <v>35377851.600000001</v>
      </c>
      <c r="P24" s="21">
        <v>35377851.600000001</v>
      </c>
      <c r="S24" s="22"/>
      <c r="T24" s="22"/>
    </row>
    <row r="25" spans="1:20" s="1" customFormat="1" ht="46.8" x14ac:dyDescent="0.3">
      <c r="A25" s="14"/>
      <c r="B25" s="24" t="s">
        <v>19</v>
      </c>
      <c r="C25" s="25" t="s">
        <v>33</v>
      </c>
      <c r="D25" s="9" t="s">
        <v>21</v>
      </c>
      <c r="E25" s="81" t="s">
        <v>58</v>
      </c>
      <c r="F25" s="82" t="s">
        <v>60</v>
      </c>
      <c r="G25" s="39">
        <f>I25+J25</f>
        <v>662443209.78999996</v>
      </c>
      <c r="H25" s="40"/>
      <c r="I25" s="20">
        <v>493620526.92000002</v>
      </c>
      <c r="J25" s="39">
        <v>168822682.87</v>
      </c>
      <c r="K25" s="40"/>
      <c r="L25" s="21">
        <v>168822682.87</v>
      </c>
      <c r="M25" s="20">
        <f>N25+O25</f>
        <v>26962883.32</v>
      </c>
      <c r="N25" s="20">
        <v>23860416.93</v>
      </c>
      <c r="O25" s="20">
        <v>3102466.39</v>
      </c>
      <c r="P25" s="21">
        <v>3102466.39</v>
      </c>
      <c r="Q25" s="28"/>
      <c r="S25" s="22"/>
      <c r="T25" s="22"/>
    </row>
    <row r="26" spans="1:20" s="1" customFormat="1" ht="16.2" hidden="1" customHeight="1" x14ac:dyDescent="0.3">
      <c r="A26" s="11">
        <v>4</v>
      </c>
      <c r="B26" s="12" t="s">
        <v>29</v>
      </c>
      <c r="C26" s="8"/>
      <c r="D26" s="8"/>
      <c r="E26" s="77"/>
      <c r="F26" s="77"/>
      <c r="G26" s="37">
        <f t="shared" ref="G26:G29" si="6">I26+J26</f>
        <v>0</v>
      </c>
      <c r="H26" s="38"/>
      <c r="I26" s="18">
        <f>SUM(I27)</f>
        <v>0</v>
      </c>
      <c r="J26" s="37">
        <f t="shared" ref="J26:P26" si="7">SUM(J27)</f>
        <v>0</v>
      </c>
      <c r="K26" s="38"/>
      <c r="L26" s="17">
        <f t="shared" si="7"/>
        <v>0</v>
      </c>
      <c r="M26" s="18">
        <f>SUM(M27)</f>
        <v>0</v>
      </c>
      <c r="N26" s="18">
        <f t="shared" si="7"/>
        <v>0</v>
      </c>
      <c r="O26" s="18">
        <f t="shared" si="7"/>
        <v>0</v>
      </c>
      <c r="P26" s="17">
        <f t="shared" si="7"/>
        <v>0</v>
      </c>
      <c r="S26" s="22"/>
      <c r="T26" s="22"/>
    </row>
    <row r="27" spans="1:20" s="1" customFormat="1" ht="34.5" hidden="1" customHeight="1" x14ac:dyDescent="0.3">
      <c r="A27" s="23"/>
      <c r="B27" s="24" t="s">
        <v>30</v>
      </c>
      <c r="C27" s="25" t="s">
        <v>31</v>
      </c>
      <c r="D27" s="9" t="s">
        <v>11</v>
      </c>
      <c r="E27" s="79"/>
      <c r="F27" s="79"/>
      <c r="G27" s="39">
        <f t="shared" si="6"/>
        <v>0</v>
      </c>
      <c r="H27" s="40"/>
      <c r="I27" s="20"/>
      <c r="J27" s="39"/>
      <c r="K27" s="40"/>
      <c r="L27" s="21"/>
      <c r="M27" s="20">
        <f>N27+O27</f>
        <v>0</v>
      </c>
      <c r="N27" s="20"/>
      <c r="O27" s="20"/>
      <c r="P27" s="21"/>
      <c r="Q27" s="2"/>
      <c r="R27" s="2"/>
      <c r="S27" s="22"/>
      <c r="T27" s="22"/>
    </row>
    <row r="28" spans="1:20" ht="31.65" hidden="1" customHeight="1" x14ac:dyDescent="0.3">
      <c r="A28" s="14"/>
      <c r="B28" s="24" t="s">
        <v>35</v>
      </c>
      <c r="C28" s="25" t="s">
        <v>17</v>
      </c>
      <c r="D28" s="10" t="s">
        <v>12</v>
      </c>
      <c r="E28" s="78"/>
      <c r="F28" s="78"/>
      <c r="G28" s="39">
        <f t="shared" si="6"/>
        <v>0</v>
      </c>
      <c r="H28" s="40"/>
      <c r="I28" s="20"/>
      <c r="J28" s="39"/>
      <c r="K28" s="40"/>
      <c r="L28" s="21"/>
      <c r="M28" s="20">
        <f>N28+O28</f>
        <v>0</v>
      </c>
      <c r="N28" s="20"/>
      <c r="O28" s="20"/>
      <c r="P28" s="21"/>
      <c r="Q28" s="2" t="s">
        <v>38</v>
      </c>
      <c r="S28" s="22"/>
      <c r="T28" s="22"/>
    </row>
    <row r="29" spans="1:20" ht="31.2" x14ac:dyDescent="0.3">
      <c r="A29" s="11">
        <v>4</v>
      </c>
      <c r="B29" s="12" t="s">
        <v>39</v>
      </c>
      <c r="C29" s="8"/>
      <c r="D29" s="8"/>
      <c r="E29" s="77"/>
      <c r="F29" s="77"/>
      <c r="G29" s="37">
        <f t="shared" si="6"/>
        <v>600000000</v>
      </c>
      <c r="H29" s="38"/>
      <c r="I29" s="18">
        <f t="shared" ref="I29:P29" si="8">SUM(I30:I30)</f>
        <v>540000000</v>
      </c>
      <c r="J29" s="37">
        <f t="shared" si="8"/>
        <v>60000000</v>
      </c>
      <c r="K29" s="38"/>
      <c r="L29" s="17">
        <f t="shared" si="8"/>
        <v>60000000</v>
      </c>
      <c r="M29" s="18">
        <f>SUM(M30:M30)</f>
        <v>20070112.5</v>
      </c>
      <c r="N29" s="18">
        <f t="shared" si="8"/>
        <v>18063101.25</v>
      </c>
      <c r="O29" s="18">
        <f t="shared" si="8"/>
        <v>2007011.25</v>
      </c>
      <c r="P29" s="17">
        <f t="shared" si="8"/>
        <v>2007011.25</v>
      </c>
      <c r="S29" s="22"/>
      <c r="T29" s="22"/>
    </row>
    <row r="30" spans="1:20" ht="34.5" customHeight="1" x14ac:dyDescent="0.3">
      <c r="A30" s="14"/>
      <c r="B30" s="29" t="s">
        <v>15</v>
      </c>
      <c r="C30" s="26" t="s">
        <v>18</v>
      </c>
      <c r="D30" s="19" t="s">
        <v>11</v>
      </c>
      <c r="E30" s="81" t="s">
        <v>57</v>
      </c>
      <c r="F30" s="81" t="s">
        <v>57</v>
      </c>
      <c r="G30" s="39">
        <f>I30+J30</f>
        <v>600000000</v>
      </c>
      <c r="H30" s="40"/>
      <c r="I30" s="20">
        <v>540000000</v>
      </c>
      <c r="J30" s="39">
        <v>60000000</v>
      </c>
      <c r="K30" s="40"/>
      <c r="L30" s="21">
        <v>60000000</v>
      </c>
      <c r="M30" s="20">
        <f>N30+O30</f>
        <v>20070112.5</v>
      </c>
      <c r="N30" s="20">
        <v>18063101.25</v>
      </c>
      <c r="O30" s="20">
        <v>2007011.25</v>
      </c>
      <c r="P30" s="21">
        <v>2007011.25</v>
      </c>
      <c r="S30" s="22"/>
      <c r="T30" s="22"/>
    </row>
    <row r="31" spans="1:20" ht="21" customHeight="1" x14ac:dyDescent="0.3">
      <c r="A31" s="27"/>
      <c r="B31" s="27"/>
      <c r="C31" s="27"/>
      <c r="D31" s="27"/>
      <c r="E31" s="27"/>
      <c r="F31" s="27"/>
      <c r="G31" s="27"/>
      <c r="H31" s="27"/>
      <c r="I31" s="27"/>
      <c r="J31" s="27"/>
      <c r="K31" s="27"/>
      <c r="L31" s="27"/>
      <c r="M31" s="27"/>
      <c r="N31" s="27"/>
    </row>
    <row r="32" spans="1:20" ht="19.5" customHeight="1" x14ac:dyDescent="0.3">
      <c r="A32" s="46"/>
      <c r="B32" s="46"/>
      <c r="C32" s="46"/>
      <c r="D32" s="46"/>
      <c r="E32" s="46"/>
      <c r="F32" s="46"/>
      <c r="G32" s="46"/>
      <c r="H32" s="46"/>
      <c r="I32" s="46"/>
      <c r="J32" s="46"/>
      <c r="K32" s="46"/>
      <c r="L32" s="46"/>
      <c r="M32" s="46"/>
      <c r="N32" s="46"/>
      <c r="O32" s="46"/>
      <c r="P32" s="46"/>
    </row>
    <row r="34" spans="7:7" x14ac:dyDescent="0.3">
      <c r="G34" s="22"/>
    </row>
    <row r="36" spans="7:7" x14ac:dyDescent="0.3">
      <c r="G36" s="30"/>
    </row>
  </sheetData>
  <mergeCells count="65">
    <mergeCell ref="J24:K24"/>
    <mergeCell ref="C22:C24"/>
    <mergeCell ref="A22:A24"/>
    <mergeCell ref="J22:K22"/>
    <mergeCell ref="G22:H22"/>
    <mergeCell ref="G23:H23"/>
    <mergeCell ref="J23:K23"/>
    <mergeCell ref="F22:F24"/>
    <mergeCell ref="G11:H11"/>
    <mergeCell ref="G12:H12"/>
    <mergeCell ref="G8:H10"/>
    <mergeCell ref="B22:B24"/>
    <mergeCell ref="G24:H24"/>
    <mergeCell ref="G20:H20"/>
    <mergeCell ref="G13:H13"/>
    <mergeCell ref="G14:H14"/>
    <mergeCell ref="G15:H15"/>
    <mergeCell ref="G16:H16"/>
    <mergeCell ref="G19:H19"/>
    <mergeCell ref="E6:E10"/>
    <mergeCell ref="F6:F10"/>
    <mergeCell ref="F13:F14"/>
    <mergeCell ref="J25:K25"/>
    <mergeCell ref="G25:H25"/>
    <mergeCell ref="G27:H27"/>
    <mergeCell ref="A2:P2"/>
    <mergeCell ref="B13:B14"/>
    <mergeCell ref="C13:C14"/>
    <mergeCell ref="A13:A14"/>
    <mergeCell ref="A6:A10"/>
    <mergeCell ref="A3:P3"/>
    <mergeCell ref="B6:B10"/>
    <mergeCell ref="D6:D10"/>
    <mergeCell ref="C6:C10"/>
    <mergeCell ref="M7:P7"/>
    <mergeCell ref="G6:P6"/>
    <mergeCell ref="G7:L7"/>
    <mergeCell ref="J13:K13"/>
    <mergeCell ref="I8:L8"/>
    <mergeCell ref="M8:M10"/>
    <mergeCell ref="N8:P8"/>
    <mergeCell ref="J10:K10"/>
    <mergeCell ref="A32:P32"/>
    <mergeCell ref="J21:K21"/>
    <mergeCell ref="J27:K27"/>
    <mergeCell ref="J28:K28"/>
    <mergeCell ref="J30:K30"/>
    <mergeCell ref="J29:K29"/>
    <mergeCell ref="G21:H21"/>
    <mergeCell ref="G28:H28"/>
    <mergeCell ref="G29:H29"/>
    <mergeCell ref="G30:H30"/>
    <mergeCell ref="J26:K26"/>
    <mergeCell ref="G26:H26"/>
    <mergeCell ref="J12:K12"/>
    <mergeCell ref="N9:N10"/>
    <mergeCell ref="O9:P9"/>
    <mergeCell ref="I9:I10"/>
    <mergeCell ref="J9:L9"/>
    <mergeCell ref="J20:K20"/>
    <mergeCell ref="J16:K16"/>
    <mergeCell ref="J17:K17"/>
    <mergeCell ref="J14:K14"/>
    <mergeCell ref="J15:K15"/>
    <mergeCell ref="J19:K19"/>
  </mergeCells>
  <pageMargins left="0.15748031496062992" right="0.19685039370078741" top="0.64" bottom="0.34" header="0.15748031496062992" footer="0.2"/>
  <pageSetup paperSize="9" scale="50" firstPageNumber="2" fitToWidth="0" orientation="landscape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24</vt:lpstr>
      <vt:lpstr>'24'!Заголовки_для_печати</vt:lpstr>
      <vt:lpstr>'24'!Область_печати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BolotskihIP</dc:creator>
  <cp:lastModifiedBy>Дубинина Дарья Александровна</cp:lastModifiedBy>
  <cp:lastPrinted>2024-04-10T06:42:48Z</cp:lastPrinted>
  <dcterms:created xsi:type="dcterms:W3CDTF">2019-04-08T09:23:38Z</dcterms:created>
  <dcterms:modified xsi:type="dcterms:W3CDTF">2024-04-24T14:30:17Z</dcterms:modified>
</cp:coreProperties>
</file>