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801\Desktop\Отчет по программе\2024\6 месяцев\"/>
    </mc:Choice>
  </mc:AlternateContent>
  <bookViews>
    <workbookView xWindow="360" yWindow="180" windowWidth="9555" windowHeight="7170"/>
  </bookViews>
  <sheets>
    <sheet name="Отчет 6 мес 2024 10а" sheetId="4" r:id="rId1"/>
    <sheet name="10б" sheetId="7" r:id="rId2"/>
  </sheets>
  <definedNames>
    <definedName name="_ftn1" localSheetId="0">'Отчет 6 мес 2024 10а'!$H$11</definedName>
    <definedName name="_ftnref1" localSheetId="0">'Отчет 6 мес 2024 10а'!$H$7</definedName>
    <definedName name="_xlnm.Print_Area" localSheetId="0">'Отчет 6 мес 2024 10а'!$A$1:$K$74</definedName>
  </definedNames>
  <calcPr calcId="152511"/>
</workbook>
</file>

<file path=xl/calcChain.xml><?xml version="1.0" encoding="utf-8"?>
<calcChain xmlns="http://schemas.openxmlformats.org/spreadsheetml/2006/main">
  <c r="K17" i="7" l="1"/>
  <c r="J16" i="7"/>
  <c r="K16" i="7" s="1"/>
  <c r="I16" i="7"/>
  <c r="H16" i="7"/>
  <c r="J15" i="7"/>
  <c r="I15" i="7"/>
  <c r="I10" i="7" s="1"/>
  <c r="H15" i="7"/>
  <c r="H10" i="7" s="1"/>
  <c r="J14" i="7"/>
  <c r="I14" i="7"/>
  <c r="H14" i="7"/>
  <c r="J13" i="7"/>
  <c r="I13" i="7"/>
  <c r="H13" i="7"/>
  <c r="J12" i="7"/>
  <c r="J7" i="7" s="1"/>
  <c r="I12" i="7"/>
  <c r="I7" i="7" s="1"/>
  <c r="H12" i="7"/>
  <c r="J11" i="7"/>
  <c r="I11" i="7"/>
  <c r="K11" i="7" s="1"/>
  <c r="H11" i="7"/>
  <c r="J10" i="7"/>
  <c r="J9" i="7"/>
  <c r="I9" i="7"/>
  <c r="H9" i="7"/>
  <c r="J8" i="7"/>
  <c r="I8" i="7"/>
  <c r="H8" i="7"/>
  <c r="H7" i="7"/>
  <c r="J6" i="7"/>
  <c r="K6" i="7" s="1"/>
  <c r="I6" i="7"/>
  <c r="H6" i="7"/>
  <c r="K7" i="7" l="1"/>
  <c r="K12" i="7"/>
  <c r="I12" i="4" l="1"/>
  <c r="I7" i="4" s="1"/>
  <c r="E16" i="4" l="1"/>
  <c r="E11" i="4" s="1"/>
  <c r="E15" i="4"/>
  <c r="E10" i="4" s="1"/>
  <c r="E14" i="4"/>
  <c r="E9" i="4" s="1"/>
  <c r="F9" i="4" s="1"/>
  <c r="F51" i="4"/>
  <c r="F50" i="4"/>
  <c r="E49" i="4"/>
  <c r="F49" i="4" s="1"/>
  <c r="F14" i="4" l="1"/>
  <c r="F45" i="4"/>
  <c r="F46" i="4"/>
  <c r="E44" i="4"/>
  <c r="F44" i="4" s="1"/>
  <c r="E13" i="4"/>
  <c r="E12" i="4"/>
  <c r="I53" i="4"/>
  <c r="I48" i="4"/>
  <c r="E7" i="4" l="1"/>
  <c r="E8" i="4"/>
  <c r="F8" i="4" s="1"/>
  <c r="F13" i="4"/>
  <c r="F29" i="4"/>
  <c r="F28" i="4"/>
  <c r="F24" i="4"/>
  <c r="F23" i="4"/>
  <c r="I64" i="4" l="1"/>
  <c r="F71" i="4"/>
  <c r="E70" i="4"/>
  <c r="D70" i="4"/>
  <c r="D64" i="4"/>
  <c r="D63" i="4"/>
  <c r="D62" i="4"/>
  <c r="F61" i="4"/>
  <c r="F60" i="4"/>
  <c r="F56" i="4"/>
  <c r="F55" i="4"/>
  <c r="F18" i="4"/>
  <c r="F17" i="4"/>
  <c r="F70" i="4" l="1"/>
  <c r="D12" i="4"/>
  <c r="F12" i="4" s="1"/>
  <c r="E65" i="4"/>
  <c r="D59" i="4"/>
  <c r="D58" i="4"/>
  <c r="D57" i="4"/>
  <c r="D7" i="4"/>
  <c r="F7" i="4" s="1"/>
  <c r="F65" i="4" l="1"/>
</calcChain>
</file>

<file path=xl/sharedStrings.xml><?xml version="1.0" encoding="utf-8"?>
<sst xmlns="http://schemas.openxmlformats.org/spreadsheetml/2006/main" count="255" uniqueCount="97">
  <si>
    <t>№ п/п</t>
  </si>
  <si>
    <t>КРГХ</t>
  </si>
  <si>
    <t>-</t>
  </si>
  <si>
    <t>Подпрограмма 1 "Охрана окружающей среды в городе Мурманске" на 2023 - 2028 годы</t>
  </si>
  <si>
    <t>1.1</t>
  </si>
  <si>
    <t>1.2</t>
  </si>
  <si>
    <t>2.1</t>
  </si>
  <si>
    <t>3.1</t>
  </si>
  <si>
    <t>Всего</t>
  </si>
  <si>
    <t>Муниципальная программа, подпрограмма, основное мероприятие, мероприятие</t>
  </si>
  <si>
    <t>Объемы и испотники финансирования 
(тыс. руб.)</t>
  </si>
  <si>
    <t>Степень освоения средств</t>
  </si>
  <si>
    <t>Результаты выполнения мероприятий</t>
  </si>
  <si>
    <t>Соиспол-неитель</t>
  </si>
  <si>
    <t>Причины низкой степени освоения средств, невыполнения мероприятий</t>
  </si>
  <si>
    <t>Источник</t>
  </si>
  <si>
    <t>Запланировано на отчетный год</t>
  </si>
  <si>
    <t>Фактическое исполнение</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</si>
  <si>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</si>
  <si>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</si>
  <si>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Выпол-нение (да/нет/ частично)</t>
  </si>
  <si>
    <t xml:space="preserve">Муниципальная программа 
"Обеспечение экологической безопасности и улучшение окружающей среды муниципального образования город Мурманск" на 2023-2028 годы </t>
  </si>
  <si>
    <t>Количество мероприятий, всего, в т.ч.:</t>
  </si>
  <si>
    <t>Выполнены в полном объеме</t>
  </si>
  <si>
    <t>МБ</t>
  </si>
  <si>
    <t>Выполнены частично</t>
  </si>
  <si>
    <t>ОБ</t>
  </si>
  <si>
    <t>Не выполнены</t>
  </si>
  <si>
    <t>ФБ</t>
  </si>
  <si>
    <t>Степень выполнения мероприятий</t>
  </si>
  <si>
    <t>ВБ</t>
  </si>
  <si>
    <t>Степень выполнения мерпориятий</t>
  </si>
  <si>
    <t>КТРиС</t>
  </si>
  <si>
    <t>1</t>
  </si>
  <si>
    <t>КРГХ, ММБУ "Экосистема"</t>
  </si>
  <si>
    <t>Основное мероприятие: реализация комплекса мероприятий в области охраны окружающей среды</t>
  </si>
  <si>
    <t>частично</t>
  </si>
  <si>
    <t>Основное мероприятие: информирование населения об охране окружающей среды</t>
  </si>
  <si>
    <t>П 1.1</t>
  </si>
  <si>
    <t>Проект: региональный проект «Чистая страна»</t>
  </si>
  <si>
    <t>КРГХ, ММБУ "Экосистема", конкурсный отбор</t>
  </si>
  <si>
    <t>2</t>
  </si>
  <si>
    <t>Подпрограмма 2 «Реализация мероприятий по осуществлению деятельности по обращению с животными без владельцев» на 2023-2028 годы</t>
  </si>
  <si>
    <t>КРГХ, ММБУ "ЦСЖ", конкурсный отбор</t>
  </si>
  <si>
    <t>Основное мероприятие: осуществление деятельности по обращению с животными без владельцев</t>
  </si>
  <si>
    <t>3</t>
  </si>
  <si>
    <t>Основное мероприятие 3.1
Комплекс мероприятий по увеличению и благоустройству площади захоронений</t>
  </si>
  <si>
    <t>3.1.1</t>
  </si>
  <si>
    <t>Мероприятие 3.1.1
"Капитальный и текущий ремонт городского кладбища на 7-8 км автодороги Кола-Мурмаши"</t>
  </si>
  <si>
    <t>3.1.2</t>
  </si>
  <si>
    <t>Мероприятие 3.1.2
"Расширение городского кладбища на 7-8 км автодороги Кола-Мурмаши"</t>
  </si>
  <si>
    <t>Частично</t>
  </si>
  <si>
    <t xml:space="preserve">Количество мероприятий, всего, в т.ч. </t>
  </si>
  <si>
    <t>КРГХ - ответственный исполнитель, КТРиС, ММБУ "Экосистема", ММБУ "ЦСЖ", ММКУ "УКС"</t>
  </si>
  <si>
    <t>3.1. Площадь расширяемой территории кладбища - 7,96 Га</t>
  </si>
  <si>
    <t>КТРиС, ММКУ "УКС"</t>
  </si>
  <si>
    <t>Предусмотрены бюджетные ассигнования на:
- благоустройство городского кладбища на 7-8 км автодороги Кола-Мурмаши, участок "Сангородок у кедра" (колумбарные стены) I этап в соответствии с МК от 24.10.2022 № 278 (переходящий контракт на 2024 год) . В ходе выполнения земляных работ по устройству площадки колумбария выявлено залегание прочной монолитной скальной породы. Кровля скалы имеет высокие отметки, превышающие отметки, установленные проектной документацией. Для решения вопроса по разработке скального грунта потребовалось проведение дополнительных инженерно-геологических изысканий, в связи с чем работы были временно приостановлены. В состав работ по контракту включены работы сезонного характера (работы по устройству дорожного полотна, работы по озеленению), выполнение которых в течение зимне-весеннего периода не представлялось возможным. С учетом ранее выполненных подрядчиком видов и объемов работ окончание работ по устройству колумбарных стен (1 этап) запланировано в 3 кв. 2024 года.
- благоустройство городского кладбища на 7-8 км автодороги Кола-Мурмаши, участок "Сангородок у кедра" (колумбарные стены) 2 и 3 этапы  - потребность в выполнении работ (объемов) возможно после исполнения работ по 1 этапу.</t>
  </si>
  <si>
    <t>Предусмотрены бюджетные ассигнования на: 
- строительство городского кладбища на 7-8 км а/д Кола – Мурмаши, участок "Сангородок у кедра" (2 участок, S = 16,0 га) (1 этап) по МК от 04.04.2023 № 82 (переходящий контракт, срок исполнения  - 27.04.2024, просрочка выполнения работ подрядчиком).
- строительство городского кладбища на 7-8 км а/д Кола - Мурмаши, участок "Сангородок у кедра" (2 участок, S = 16,0 га)" (3 этап) по МК от 27.09.2023 № 242 (переходящий контракт, срок исполнения - 23.07.2024).
- строительство городского кладбища на 7-8 км а/д Кола – Мурмаши, участок "Сангородок у кедра" (2 участок, S = 16,0 га) (4 этап) по МК от 12.03.2024 № 57 (срок исполнения - 26.10.2024).
- геодезические работы по созданию разбивочной основы и выносу в натуру границ участка строительства городского кладбища (4 этап) по МК от 22.01.2024 № 23 (работы  выполнены).
- работы по подготовке территории (выкорчевка пней) в рамках строительства городского кладбище на 7-8 км а/д Кола – Мурмаши, участок "Сангородок у кедра" (2 участок, S = 16,0 га) (4 этап) по МК от 24.04.2024 № 128 (работы выполнены).
 - работы по подготовке территории (валка деревьев) в рамках строительства городского кладбище на 7-8 км а/д Кола – Мурмаши, участок "Сангородок у кедра" (2 участок, S = 16,0 га) (4 этап) по МК от 24.04.2024 № 129 (работы выполнены).
- работы по подготовке территории  (расчистка территории) в рамках строительства городского кладбище на 7-8 км а/д Кола – Мурмаши, участок "Сангородок у кедра" (2 участок, S = 16,0 га) (4 этап) по МК от 24.04.2024 № 130, срок исполнения - 23.07.2024.
- подготовка проектной документации на строительство городского кладбища на 7-8 км а/д Кола – Мурмаши, (3-участок, S = 16,0 га) - 3 квартал 2024 года.
Неисполнение мероприятия подпрограммы муниципальной программы (частично) связано главным образом:
- со сроками исполнения работ в соответствии с условиями контрактов (исполнение в 3-4 кв. 2024 года);
- нарушением сроков работ подрядчиком (МК от 04.40.2023 № 82).</t>
  </si>
  <si>
    <t>3.1. Площадь расширяемой территории кладбища - 0,6421 Га</t>
  </si>
  <si>
    <t>КРГХ, ММБУ "Экосистема", ММБУ "ЦСЖ"</t>
  </si>
  <si>
    <t>Количество животных без владельцев, в отношении которых проведены мероприятия - 1545 шт.</t>
  </si>
  <si>
    <t>Количество выполненных заявок от граждан, учреждений, предприятий на отлов безнадзорных животных - 930 ед.</t>
  </si>
  <si>
    <t>По состоянию на 01.07.2024 количество трупов животных, подобранных на территории города Мурманска - 114 шт.</t>
  </si>
  <si>
    <t>Объем фактически выполненных работ на объекте на текущую дату составляет 88,44%. Работы на объекте не могут быть завершены до получения положительного заключения ФАУ «Главгосэкспертиза России» по результатам оценки соответствия изменений, внесенных в проектную документацию, установленным требованиям.</t>
  </si>
  <si>
    <t>По состоянию на 01.07.2024 поступило 509 заявок на необходимость отлова безнадзорных животных</t>
  </si>
  <si>
    <t>Доля площади, на которой ликвидирован накопленный вред окружающей среде (экологический ущерб) - 90 %</t>
  </si>
  <si>
    <t>Объем отходов, вывезенных с территории города Мурманска в ходу выполнения программных мероприятий и месячников по санитарной очистке - 5300 куб.м.</t>
  </si>
  <si>
    <t>Количество реализованных мероприятий по изготовлению, размещению, распространению информации об охране окружающей среды - 2</t>
  </si>
  <si>
    <t>Проведение мероприятий запланировано выполнить в 3 и 4 квартале 2024 года - совместно с конкурсом по озеленению "Мой зеленый город - мой уютных дом" и вторым этапом месячника по озеленению города Мурманска</t>
  </si>
  <si>
    <t xml:space="preserve"> По состоянию на 01.07.2024 отловлено 222 животных без владельцев. Работы по отлову продолжаются. </t>
  </si>
  <si>
    <t>По состоянию на 01.07.2024 количество животных без владельцев, принятых в муниципальную собственность - 400 шт.</t>
  </si>
  <si>
    <t>Количество реализованных мероприятий по снижению негативного воздействия отходов производства и потребления на окружающую среду - 6</t>
  </si>
  <si>
    <t>Программа направлена на реализацию таких мероприятий, как: 1. Ликвидация несанкционированных свалок, в том числе несанкционированных свалок отработанных автомобильных покрышек. 2. Возведение блоков для предотвращения образования несанкционированных свалок. 3. Установка контейнеров в местах массового отдыха городан. 4. Организация мест накопления ртутьсодержащих отходов от населения города. 5. Осуществление покоса травы на территориях, свободных от прав третьих лиц. 6. Осуществление санитарной обрезки и сноса зеленых насаждений на территориях, свободных от прав третьих лиц</t>
  </si>
  <si>
    <t>За 6 месяцев с несанкционированных мест размещения отходов производства и потребления, расположенных на земельных участках города Мурманска, свободных от прав третьих лиц, убрано и вывезено 3500 кг отработанных автомобильных покрышек, 413 куб.м отходов.
В рамках субботников, проведенных 04.05.2024 и 25.05.2024, убрано и вывезено 632,19 куб.м отходов. Итого - 1045,19 куб.м (из 5300 куб.м.) Мероприятия по ликвидации несанкционированных мест размещения отходов производства и потребления продолжаются. В сентябре 2024 г. запланировано проведение субботника.</t>
  </si>
  <si>
    <t>Установлены на летний период 18 контейнеров из 18 планируемых.</t>
  </si>
  <si>
    <r>
      <t xml:space="preserve">Отчет о ходе реализации мероприятий муниципальной программы 
</t>
    </r>
    <r>
      <rPr>
        <b/>
        <sz val="12"/>
        <rFont val="Times New Roman"/>
        <family val="1"/>
        <charset val="204"/>
      </rPr>
      <t xml:space="preserve">"Обеспечение экологической безопасности и улучшение окружающей среды муниципального образования город Мурманск" на 2023-2028 годы </t>
    </r>
    <r>
      <rPr>
        <sz val="12"/>
        <rFont val="Times New Roman"/>
        <family val="1"/>
        <charset val="204"/>
      </rPr>
      <t xml:space="preserve">
за 6 месяцев 2024 года</t>
    </r>
  </si>
  <si>
    <r>
      <rPr>
        <b/>
        <sz val="12"/>
        <rFont val="Times New Roman"/>
        <family val="1"/>
        <charset val="204"/>
      </rPr>
      <t xml:space="preserve">Подпрограмма 3 </t>
    </r>
    <r>
      <rPr>
        <sz val="12"/>
        <rFont val="Times New Roman"/>
        <family val="1"/>
        <charset val="204"/>
      </rPr>
      <t xml:space="preserve">
"Расширение городского кладбища на 7-8 км автодороги Кола-Мурмаши на 2023-2028 годы"</t>
    </r>
  </si>
  <si>
    <t>Ожидаемые результаты приведены далее в раждой попрограмме (в связи с большим перечнем результатов реализации)</t>
  </si>
  <si>
    <t>Информация о ходе работ на объектах капитального строительства за 1 полугодие 2024 года</t>
  </si>
  <si>
    <t>Муниципальная программа, подпрограмма, объект капитального строительства</t>
  </si>
  <si>
    <t>Соиспол-нитель, заказчик</t>
  </si>
  <si>
    <t>Проектная мощность</t>
  </si>
  <si>
    <t>Сроки выпол-нения работ</t>
  </si>
  <si>
    <t>Источник финан-сирования</t>
  </si>
  <si>
    <t>Общая
 стоимость 
работ, 
тыс. руб.</t>
  </si>
  <si>
    <t>Предусмот-рено программой на год,</t>
  </si>
  <si>
    <t>Кассовый расход,</t>
  </si>
  <si>
    <t>Степень выполнения,%</t>
  </si>
  <si>
    <t>Техническая готовность объекта,%</t>
  </si>
  <si>
    <t>Краткая характеристика работ, выполненных за отчетный период, причины отставания</t>
  </si>
  <si>
    <t>тыс. рублей</t>
  </si>
  <si>
    <t>Муниципальная программа города Мурманска «Жилищно-коммунальное хозяйство» на 2023 - 2028 годы</t>
  </si>
  <si>
    <t>Комитет территориального развития и строительства администрации города Мурманска, 
ММКУ "Управление капитального строительства"</t>
  </si>
  <si>
    <t>Предусмотрены бюджетные ассигнования на:
- благоустройство городского кладбища на 7-8 км автодороги Кола-Мурмаши, участок "Сангородок у кедра" (колумбарные стены) I этап в соответствии с МК от 24.10.2022 № 278 (переходящий контракт на 2024 год) . В ходе выполнения земляных работ по устройству площадки колумбария выявлено залегание прочной монолитной скальной породы. Кровля скалы имеет высокие отметки, превышающие отметки, установленные проектной документацией. Для решения вопроса по разработке скального грунта потребовалось проведение дополнительных инженерно-геологических изысканий, в связи с чем работы были временно приостановлены. В состав работ по контракту включены работы сезонного характера (работы по устройству дорожного полотна, работы по озеленению), выполнение которых в течение зимне-весеннего периода не представлялось возможным. С учетом ранее выполненных подрядчиком видов и объемов работ окончание работ по устройству колумбарных стен (1 этап) запланировано в 3 кв. 2024 года.
- благоустройство городского кладбища на 7-8 км автодороги Кола-Мурмаши, участок "Сангородок у кедра" (колумбарные стены) 2 и 3 этапы - потребность в выполнении работ (объемов) возможно после исполнения работ по 1 этапу.</t>
  </si>
  <si>
    <t xml:space="preserve">Подпрограмма 3 "Расширение городского кладбища на 7 - 8 км автодороги Кола - Мурмаши" на 2023 - 2028 годы </t>
  </si>
  <si>
    <t>Выполнение работ по благоустройству городского кладбища на 7 - 8 км автодороги Кола - Мурмаши</t>
  </si>
  <si>
    <t xml:space="preserve">Мероприятия в области охраны окружающей среды выполнены частично, основная часть мепроприятий запланирована на 3 и 4 квартал 2024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</si>
</sst>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i/>
      <sz val="12"/>
      <name val="Times New Roman"/>
      <family val="1"/>
      <charset val="204"/>
    </font>
    <font>
      <sz val="12"/>
      <name val="Times New Roman"/>
      <family val="1"/>
      <charset val="204"/>
    </font>
    <font>
      <b/>
      <sz val="12"/>
      <name val="Times New Roman"/>
      <family val="1"/>
      <charset val="204"/>
    </font>
    <font>
      <u/>
      <sz val="11"/>
      <color theme="10"/>
      <name val="Calibri"/>
      <family val="2"/>
      <scheme val="minor"/>
    </font>
    <font>
      <u/>
      <sz val="11"/>
      <color theme="1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5" fontId="3" fillId="0" borderId="3" xfId="0" applyNumberFormat="1" applyFont="1" applyBorder="1" applyAlignment="1">
      <alignment horizontal="center" vertical="center" wrapText="1"/>
    </xf>
    <xf numFmtId="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0" xfId="0" applyFont="1" applyAlignment="1">
      <alignmen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1" xfId="0" applyFont="1" applyBorder="1" applyAlignment="1">
      <alignment vertical="center" wrapText="1"/>
    </xf>
    <xf numFmtId="2" fontId="4" fillId="0" borderId="1" xfId="0" applyNumberFormat="1" applyFont="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0" fontId="4" fillId="0" borderId="0" xfId="0" applyFont="1" applyFill="1" applyAlignment="1">
      <alignment vertical="center" wrapText="1"/>
    </xf>
    <xf numFmtId="0" fontId="3" fillId="0" borderId="1" xfId="0" applyFont="1" applyBorder="1" applyAlignment="1">
      <alignment vertical="center" wrapText="1"/>
    </xf>
    <xf numFmtId="165"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 fontId="4" fillId="0" borderId="4"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165" fontId="1" fillId="0" borderId="4"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2" fillId="0" borderId="0" xfId="0" applyFont="1" applyAlignment="1">
      <alignment horizontal="center"/>
    </xf>
    <xf numFmtId="0" fontId="1" fillId="0" borderId="1" xfId="1" applyFont="1" applyBorder="1" applyAlignment="1">
      <alignment horizontal="center" vertical="center" wrapText="1"/>
    </xf>
    <xf numFmtId="0" fontId="7" fillId="0" borderId="1" xfId="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74"/>
  <sheetViews>
    <sheetView tabSelected="1" view="pageBreakPreview" zoomScale="60" zoomScaleNormal="60" workbookViewId="0">
      <pane ySplit="5" topLeftCell="A66" activePane="bottomLeft" state="frozen"/>
      <selection pane="bottomLeft" activeCell="K33" sqref="K33:K37"/>
    </sheetView>
  </sheetViews>
  <sheetFormatPr defaultRowHeight="15.75" x14ac:dyDescent="0.25"/>
  <cols>
    <col min="1" max="1" width="8.140625" style="22" customWidth="1"/>
    <col min="2" max="2" width="69.7109375" style="22" customWidth="1"/>
    <col min="3" max="3" width="13.42578125" style="22" customWidth="1"/>
    <col min="4" max="4" width="21.7109375" style="40" customWidth="1"/>
    <col min="5" max="5" width="16.7109375" style="40" customWidth="1"/>
    <col min="6" max="6" width="13.85546875" style="22" customWidth="1"/>
    <col min="7" max="7" width="40.140625" style="22" customWidth="1"/>
    <col min="8" max="8" width="25.85546875" style="22" customWidth="1"/>
    <col min="9" max="9" width="12.85546875" style="22" customWidth="1"/>
    <col min="10" max="10" width="18.28515625" style="22" customWidth="1"/>
    <col min="11" max="11" width="107.140625" style="22" customWidth="1"/>
    <col min="12" max="16384" width="9.140625" style="22"/>
  </cols>
  <sheetData>
    <row r="2" spans="1:11" ht="68.25" customHeight="1" x14ac:dyDescent="0.25">
      <c r="A2" s="86" t="s">
        <v>75</v>
      </c>
      <c r="B2" s="86"/>
      <c r="C2" s="86"/>
      <c r="D2" s="86"/>
      <c r="E2" s="86"/>
      <c r="F2" s="86"/>
      <c r="G2" s="86"/>
      <c r="H2" s="86"/>
      <c r="I2" s="86"/>
      <c r="J2" s="86"/>
      <c r="K2" s="86"/>
    </row>
    <row r="3" spans="1:11" x14ac:dyDescent="0.25">
      <c r="A3" s="23"/>
      <c r="B3" s="11"/>
      <c r="C3" s="9"/>
      <c r="D3" s="9"/>
      <c r="E3" s="9"/>
      <c r="F3" s="9"/>
      <c r="G3" s="11"/>
      <c r="H3" s="11"/>
      <c r="I3" s="9"/>
      <c r="J3" s="11"/>
      <c r="K3" s="11"/>
    </row>
    <row r="4" spans="1:11" x14ac:dyDescent="0.25">
      <c r="A4" s="87" t="s">
        <v>0</v>
      </c>
      <c r="B4" s="88" t="s">
        <v>9</v>
      </c>
      <c r="C4" s="88" t="s">
        <v>10</v>
      </c>
      <c r="D4" s="88"/>
      <c r="E4" s="88"/>
      <c r="F4" s="88" t="s">
        <v>11</v>
      </c>
      <c r="G4" s="88" t="s">
        <v>12</v>
      </c>
      <c r="H4" s="88"/>
      <c r="I4" s="88"/>
      <c r="J4" s="88" t="s">
        <v>13</v>
      </c>
      <c r="K4" s="88" t="s">
        <v>14</v>
      </c>
    </row>
    <row r="5" spans="1:11" ht="78.75" x14ac:dyDescent="0.25">
      <c r="A5" s="87"/>
      <c r="B5" s="88"/>
      <c r="C5" s="24" t="s">
        <v>15</v>
      </c>
      <c r="D5" s="24" t="s">
        <v>16</v>
      </c>
      <c r="E5" s="24" t="s">
        <v>17</v>
      </c>
      <c r="F5" s="88"/>
      <c r="G5" s="24" t="s">
        <v>18</v>
      </c>
      <c r="H5" s="24" t="s">
        <v>19</v>
      </c>
      <c r="I5" s="24" t="s">
        <v>20</v>
      </c>
      <c r="J5" s="88"/>
      <c r="K5" s="88"/>
    </row>
    <row r="7" spans="1:11" ht="60" customHeight="1" x14ac:dyDescent="0.25">
      <c r="A7" s="54"/>
      <c r="B7" s="100" t="s">
        <v>21</v>
      </c>
      <c r="C7" s="25" t="s">
        <v>8</v>
      </c>
      <c r="D7" s="26">
        <f>D8+D9+D10+D11</f>
        <v>399442</v>
      </c>
      <c r="E7" s="50">
        <f>E12+E17</f>
        <v>69156.3</v>
      </c>
      <c r="F7" s="51">
        <f>E7/D7</f>
        <v>0.1731322695159748</v>
      </c>
      <c r="G7" s="57"/>
      <c r="H7" s="27" t="s">
        <v>52</v>
      </c>
      <c r="I7" s="38">
        <f>I12+I17</f>
        <v>11</v>
      </c>
      <c r="J7" s="54" t="s">
        <v>53</v>
      </c>
      <c r="K7" s="54"/>
    </row>
    <row r="8" spans="1:11" ht="31.5" x14ac:dyDescent="0.25">
      <c r="A8" s="55"/>
      <c r="B8" s="101"/>
      <c r="C8" s="9" t="s">
        <v>24</v>
      </c>
      <c r="D8" s="28">
        <v>382391.8</v>
      </c>
      <c r="E8" s="50">
        <f t="shared" ref="E8:E11" si="0">E13+E18</f>
        <v>63530.1</v>
      </c>
      <c r="F8" s="51">
        <f t="shared" ref="F8:F9" si="1">E8/D8</f>
        <v>0.16613876134373173</v>
      </c>
      <c r="G8" s="58"/>
      <c r="H8" s="27" t="s">
        <v>23</v>
      </c>
      <c r="I8" s="69" t="s">
        <v>36</v>
      </c>
      <c r="J8" s="55"/>
      <c r="K8" s="55"/>
    </row>
    <row r="9" spans="1:11" ht="38.25" customHeight="1" x14ac:dyDescent="0.25">
      <c r="A9" s="55"/>
      <c r="B9" s="101"/>
      <c r="C9" s="9" t="s">
        <v>26</v>
      </c>
      <c r="D9" s="28">
        <v>17050.2</v>
      </c>
      <c r="E9" s="50">
        <f t="shared" si="0"/>
        <v>5626.2</v>
      </c>
      <c r="F9" s="51">
        <f t="shared" si="1"/>
        <v>0.32997853397614102</v>
      </c>
      <c r="G9" s="58"/>
      <c r="H9" s="27" t="s">
        <v>25</v>
      </c>
      <c r="I9" s="70"/>
      <c r="J9" s="55"/>
      <c r="K9" s="55"/>
    </row>
    <row r="10" spans="1:11" ht="30.75" customHeight="1" x14ac:dyDescent="0.25">
      <c r="A10" s="55"/>
      <c r="B10" s="101"/>
      <c r="C10" s="9" t="s">
        <v>28</v>
      </c>
      <c r="D10" s="28">
        <v>0</v>
      </c>
      <c r="E10" s="50">
        <f t="shared" si="0"/>
        <v>0</v>
      </c>
      <c r="F10" s="51" t="s">
        <v>2</v>
      </c>
      <c r="G10" s="58"/>
      <c r="H10" s="27" t="s">
        <v>27</v>
      </c>
      <c r="I10" s="70"/>
      <c r="J10" s="55"/>
      <c r="K10" s="55"/>
    </row>
    <row r="11" spans="1:11" ht="31.5" x14ac:dyDescent="0.25">
      <c r="A11" s="56"/>
      <c r="B11" s="102"/>
      <c r="C11" s="9" t="s">
        <v>30</v>
      </c>
      <c r="D11" s="28">
        <v>0</v>
      </c>
      <c r="E11" s="50">
        <f t="shared" si="0"/>
        <v>0</v>
      </c>
      <c r="F11" s="51" t="s">
        <v>2</v>
      </c>
      <c r="G11" s="59"/>
      <c r="H11" s="27" t="s">
        <v>29</v>
      </c>
      <c r="I11" s="71"/>
      <c r="J11" s="56"/>
      <c r="K11" s="56"/>
    </row>
    <row r="12" spans="1:11" ht="47.25" x14ac:dyDescent="0.25">
      <c r="A12" s="54"/>
      <c r="B12" s="100" t="s">
        <v>1</v>
      </c>
      <c r="C12" s="9" t="s">
        <v>8</v>
      </c>
      <c r="D12" s="15">
        <f>D13+D14</f>
        <v>118725.09999999999</v>
      </c>
      <c r="E12" s="15">
        <f>E23+E44</f>
        <v>46201.9</v>
      </c>
      <c r="F12" s="29">
        <f>E12/D12</f>
        <v>0.38915023023775097</v>
      </c>
      <c r="G12" s="79" t="s">
        <v>77</v>
      </c>
      <c r="H12" s="30" t="s">
        <v>22</v>
      </c>
      <c r="I12" s="9">
        <f>I23+I44</f>
        <v>9</v>
      </c>
      <c r="J12" s="54" t="s">
        <v>59</v>
      </c>
      <c r="K12" s="54"/>
    </row>
    <row r="13" spans="1:11" ht="31.5" x14ac:dyDescent="0.25">
      <c r="A13" s="55"/>
      <c r="B13" s="101"/>
      <c r="C13" s="9" t="s">
        <v>24</v>
      </c>
      <c r="D13" s="15">
        <v>101674.9</v>
      </c>
      <c r="E13" s="15">
        <f>E24+E45</f>
        <v>40575.699999999997</v>
      </c>
      <c r="F13" s="29">
        <f t="shared" ref="F13:F14" si="2">E13/D13</f>
        <v>0.39907292753668799</v>
      </c>
      <c r="G13" s="80"/>
      <c r="H13" s="30" t="s">
        <v>23</v>
      </c>
      <c r="I13" s="69" t="s">
        <v>36</v>
      </c>
      <c r="J13" s="55"/>
      <c r="K13" s="55"/>
    </row>
    <row r="14" spans="1:11" x14ac:dyDescent="0.25">
      <c r="A14" s="55"/>
      <c r="B14" s="101"/>
      <c r="C14" s="9" t="s">
        <v>26</v>
      </c>
      <c r="D14" s="15">
        <v>17050.2</v>
      </c>
      <c r="E14" s="15">
        <f>E25+E46</f>
        <v>5626.2</v>
      </c>
      <c r="F14" s="29">
        <f t="shared" si="2"/>
        <v>0.32997853397614102</v>
      </c>
      <c r="G14" s="80"/>
      <c r="H14" s="30" t="s">
        <v>25</v>
      </c>
      <c r="I14" s="70"/>
      <c r="J14" s="55"/>
      <c r="K14" s="55"/>
    </row>
    <row r="15" spans="1:11" x14ac:dyDescent="0.25">
      <c r="A15" s="55"/>
      <c r="B15" s="101"/>
      <c r="C15" s="9" t="s">
        <v>28</v>
      </c>
      <c r="D15" s="15">
        <v>0</v>
      </c>
      <c r="E15" s="15">
        <f>E26+E47</f>
        <v>0</v>
      </c>
      <c r="F15" s="29" t="s">
        <v>2</v>
      </c>
      <c r="G15" s="80"/>
      <c r="H15" s="30" t="s">
        <v>27</v>
      </c>
      <c r="I15" s="70"/>
      <c r="J15" s="55"/>
      <c r="K15" s="55"/>
    </row>
    <row r="16" spans="1:11" ht="31.5" x14ac:dyDescent="0.25">
      <c r="A16" s="56"/>
      <c r="B16" s="102"/>
      <c r="C16" s="9" t="s">
        <v>30</v>
      </c>
      <c r="D16" s="15">
        <v>0</v>
      </c>
      <c r="E16" s="15">
        <f>E27+E48</f>
        <v>0</v>
      </c>
      <c r="F16" s="29" t="s">
        <v>2</v>
      </c>
      <c r="G16" s="81"/>
      <c r="H16" s="30" t="s">
        <v>31</v>
      </c>
      <c r="I16" s="71"/>
      <c r="J16" s="56"/>
      <c r="K16" s="56"/>
    </row>
    <row r="17" spans="1:24" ht="47.25" x14ac:dyDescent="0.25">
      <c r="A17" s="54"/>
      <c r="B17" s="100" t="s">
        <v>32</v>
      </c>
      <c r="C17" s="9" t="s">
        <v>8</v>
      </c>
      <c r="D17" s="15">
        <v>280716.90000000002</v>
      </c>
      <c r="E17" s="31">
        <v>22954.400000000001</v>
      </c>
      <c r="F17" s="32">
        <f>E17/D17</f>
        <v>8.1770637963015411E-2</v>
      </c>
      <c r="G17" s="79" t="s">
        <v>54</v>
      </c>
      <c r="H17" s="30" t="s">
        <v>22</v>
      </c>
      <c r="I17" s="9">
        <v>2</v>
      </c>
      <c r="J17" s="66" t="s">
        <v>55</v>
      </c>
      <c r="K17" s="54"/>
    </row>
    <row r="18" spans="1:24" ht="31.5" x14ac:dyDescent="0.25">
      <c r="A18" s="55"/>
      <c r="B18" s="101"/>
      <c r="C18" s="9" t="s">
        <v>24</v>
      </c>
      <c r="D18" s="15">
        <v>280716.90000000002</v>
      </c>
      <c r="E18" s="31">
        <v>22954.400000000001</v>
      </c>
      <c r="F18" s="32">
        <f t="shared" ref="F18" si="3">E18/D18</f>
        <v>8.1770637963015411E-2</v>
      </c>
      <c r="G18" s="80"/>
      <c r="H18" s="30" t="s">
        <v>23</v>
      </c>
      <c r="I18" s="9">
        <v>0</v>
      </c>
      <c r="J18" s="67"/>
      <c r="K18" s="55"/>
    </row>
    <row r="19" spans="1:24" x14ac:dyDescent="0.25">
      <c r="A19" s="55"/>
      <c r="B19" s="101"/>
      <c r="C19" s="9" t="s">
        <v>26</v>
      </c>
      <c r="D19" s="15">
        <v>0</v>
      </c>
      <c r="E19" s="15">
        <v>0</v>
      </c>
      <c r="F19" s="32">
        <v>0</v>
      </c>
      <c r="G19" s="80"/>
      <c r="H19" s="30" t="s">
        <v>25</v>
      </c>
      <c r="I19" s="9">
        <v>2</v>
      </c>
      <c r="J19" s="67"/>
      <c r="K19" s="55"/>
    </row>
    <row r="20" spans="1:24" x14ac:dyDescent="0.25">
      <c r="A20" s="55"/>
      <c r="B20" s="101"/>
      <c r="C20" s="9" t="s">
        <v>28</v>
      </c>
      <c r="D20" s="15">
        <v>0</v>
      </c>
      <c r="E20" s="15">
        <v>0</v>
      </c>
      <c r="F20" s="32">
        <v>0</v>
      </c>
      <c r="G20" s="80"/>
      <c r="H20" s="30" t="s">
        <v>27</v>
      </c>
      <c r="I20" s="9">
        <v>0</v>
      </c>
      <c r="J20" s="67"/>
      <c r="K20" s="55"/>
    </row>
    <row r="21" spans="1:24" ht="31.5" x14ac:dyDescent="0.25">
      <c r="A21" s="56"/>
      <c r="B21" s="102"/>
      <c r="C21" s="9" t="s">
        <v>30</v>
      </c>
      <c r="D21" s="15">
        <v>0</v>
      </c>
      <c r="E21" s="15">
        <v>0</v>
      </c>
      <c r="F21" s="32">
        <v>0</v>
      </c>
      <c r="G21" s="81"/>
      <c r="H21" s="30" t="s">
        <v>31</v>
      </c>
      <c r="I21" s="33">
        <v>0</v>
      </c>
      <c r="J21" s="68"/>
      <c r="K21" s="56"/>
    </row>
    <row r="22" spans="1:24" s="35" customFormat="1" x14ac:dyDescent="0.25">
      <c r="A22" s="44"/>
      <c r="B22" s="43"/>
      <c r="C22" s="45"/>
      <c r="D22" s="15"/>
      <c r="E22" s="15"/>
      <c r="F22" s="32"/>
      <c r="G22" s="44"/>
      <c r="H22" s="47"/>
      <c r="I22" s="45"/>
      <c r="J22" s="46"/>
      <c r="K22" s="46"/>
    </row>
    <row r="23" spans="1:24" ht="47.25" x14ac:dyDescent="0.25">
      <c r="A23" s="60" t="s">
        <v>33</v>
      </c>
      <c r="B23" s="63" t="s">
        <v>3</v>
      </c>
      <c r="C23" s="3" t="s">
        <v>8</v>
      </c>
      <c r="D23" s="7">
        <v>38769.4</v>
      </c>
      <c r="E23" s="15">
        <v>8600</v>
      </c>
      <c r="F23" s="32">
        <f>E23/D23</f>
        <v>0.2218244285441611</v>
      </c>
      <c r="G23" s="72"/>
      <c r="H23" s="4" t="s">
        <v>22</v>
      </c>
      <c r="I23" s="13">
        <v>8</v>
      </c>
      <c r="J23" s="72" t="s">
        <v>34</v>
      </c>
      <c r="K23" s="75"/>
    </row>
    <row r="24" spans="1:24" ht="31.5" x14ac:dyDescent="0.25">
      <c r="A24" s="61"/>
      <c r="B24" s="64"/>
      <c r="C24" s="3" t="s">
        <v>24</v>
      </c>
      <c r="D24" s="7">
        <v>38769.4</v>
      </c>
      <c r="E24" s="15">
        <v>8600</v>
      </c>
      <c r="F24" s="32">
        <f>E24/D24</f>
        <v>0.2218244285441611</v>
      </c>
      <c r="G24" s="73"/>
      <c r="H24" s="4" t="s">
        <v>23</v>
      </c>
      <c r="I24" s="66" t="s">
        <v>36</v>
      </c>
      <c r="J24" s="73"/>
      <c r="K24" s="75"/>
    </row>
    <row r="25" spans="1:24" x14ac:dyDescent="0.25">
      <c r="A25" s="61"/>
      <c r="B25" s="64"/>
      <c r="C25" s="3" t="s">
        <v>26</v>
      </c>
      <c r="D25" s="7">
        <v>0</v>
      </c>
      <c r="E25" s="5">
        <v>0</v>
      </c>
      <c r="F25" s="6" t="s">
        <v>2</v>
      </c>
      <c r="G25" s="73"/>
      <c r="H25" s="4" t="s">
        <v>25</v>
      </c>
      <c r="I25" s="67"/>
      <c r="J25" s="73"/>
      <c r="K25" s="75"/>
    </row>
    <row r="26" spans="1:24" x14ac:dyDescent="0.25">
      <c r="A26" s="61"/>
      <c r="B26" s="64"/>
      <c r="C26" s="3" t="s">
        <v>28</v>
      </c>
      <c r="D26" s="7">
        <v>0</v>
      </c>
      <c r="E26" s="5">
        <v>0</v>
      </c>
      <c r="F26" s="6" t="s">
        <v>2</v>
      </c>
      <c r="G26" s="73"/>
      <c r="H26" s="4" t="s">
        <v>27</v>
      </c>
      <c r="I26" s="67"/>
      <c r="J26" s="73"/>
      <c r="K26" s="75"/>
    </row>
    <row r="27" spans="1:24" ht="31.5" x14ac:dyDescent="0.25">
      <c r="A27" s="62"/>
      <c r="B27" s="65"/>
      <c r="C27" s="3" t="s">
        <v>30</v>
      </c>
      <c r="D27" s="7">
        <v>0</v>
      </c>
      <c r="E27" s="5">
        <v>0</v>
      </c>
      <c r="F27" s="6" t="s">
        <v>2</v>
      </c>
      <c r="G27" s="73"/>
      <c r="H27" s="4" t="s">
        <v>31</v>
      </c>
      <c r="I27" s="68"/>
      <c r="J27" s="74"/>
      <c r="K27" s="75"/>
    </row>
    <row r="28" spans="1:24" ht="125.25" customHeight="1" x14ac:dyDescent="0.25">
      <c r="A28" s="60" t="s">
        <v>4</v>
      </c>
      <c r="B28" s="63" t="s">
        <v>35</v>
      </c>
      <c r="C28" s="3" t="s">
        <v>8</v>
      </c>
      <c r="D28" s="15">
        <v>38369.4</v>
      </c>
      <c r="E28" s="15">
        <v>8600</v>
      </c>
      <c r="F28" s="34">
        <f>E28/D28</f>
        <v>0.22413694245935561</v>
      </c>
      <c r="G28" s="103" t="s">
        <v>66</v>
      </c>
      <c r="H28" s="13" t="s">
        <v>22</v>
      </c>
      <c r="I28" s="13">
        <v>6</v>
      </c>
      <c r="J28" s="66" t="s">
        <v>34</v>
      </c>
      <c r="K28" s="27" t="s">
        <v>72</v>
      </c>
      <c r="M28" s="52"/>
      <c r="N28" s="53"/>
      <c r="O28" s="53"/>
      <c r="P28" s="53"/>
      <c r="Q28" s="53"/>
      <c r="R28" s="53"/>
      <c r="S28" s="53"/>
      <c r="T28" s="53"/>
      <c r="U28" s="53"/>
      <c r="V28" s="53"/>
      <c r="W28" s="53"/>
      <c r="X28" s="53"/>
    </row>
    <row r="29" spans="1:24" ht="122.25" customHeight="1" x14ac:dyDescent="0.25">
      <c r="A29" s="61"/>
      <c r="B29" s="64"/>
      <c r="C29" s="3" t="s">
        <v>24</v>
      </c>
      <c r="D29" s="15">
        <v>38369.4</v>
      </c>
      <c r="E29" s="15">
        <v>8600</v>
      </c>
      <c r="F29" s="34">
        <f>E29/D29</f>
        <v>0.22413694245935561</v>
      </c>
      <c r="G29" s="104"/>
      <c r="H29" s="4" t="s">
        <v>23</v>
      </c>
      <c r="I29" s="66" t="s">
        <v>36</v>
      </c>
      <c r="J29" s="67"/>
      <c r="K29" s="27" t="s">
        <v>73</v>
      </c>
      <c r="M29" s="52"/>
      <c r="N29" s="53"/>
      <c r="O29" s="53"/>
      <c r="P29" s="53"/>
      <c r="Q29" s="53"/>
      <c r="R29" s="53"/>
      <c r="S29" s="53"/>
      <c r="T29" s="53"/>
      <c r="U29" s="53"/>
      <c r="V29" s="53"/>
      <c r="W29" s="53"/>
      <c r="X29" s="53"/>
    </row>
    <row r="30" spans="1:24" ht="78.75" customHeight="1" x14ac:dyDescent="0.25">
      <c r="A30" s="61"/>
      <c r="B30" s="64"/>
      <c r="C30" s="3" t="s">
        <v>26</v>
      </c>
      <c r="D30" s="15">
        <v>0</v>
      </c>
      <c r="E30" s="5" t="s">
        <v>2</v>
      </c>
      <c r="F30" s="16" t="s">
        <v>2</v>
      </c>
      <c r="G30" s="103" t="s">
        <v>71</v>
      </c>
      <c r="H30" s="4" t="s">
        <v>25</v>
      </c>
      <c r="I30" s="67"/>
      <c r="J30" s="67"/>
      <c r="K30" s="36" t="s">
        <v>74</v>
      </c>
      <c r="M30" s="52"/>
      <c r="N30" s="53"/>
      <c r="O30" s="53"/>
      <c r="P30" s="53"/>
      <c r="Q30" s="53"/>
      <c r="R30" s="53"/>
      <c r="S30" s="53"/>
      <c r="T30" s="53"/>
      <c r="U30" s="53"/>
      <c r="V30" s="53"/>
      <c r="W30" s="53"/>
      <c r="X30" s="53"/>
    </row>
    <row r="31" spans="1:24" ht="63" customHeight="1" x14ac:dyDescent="0.25">
      <c r="A31" s="61"/>
      <c r="B31" s="64"/>
      <c r="C31" s="3" t="s">
        <v>28</v>
      </c>
      <c r="D31" s="15">
        <v>0</v>
      </c>
      <c r="E31" s="5" t="s">
        <v>2</v>
      </c>
      <c r="F31" s="16" t="s">
        <v>2</v>
      </c>
      <c r="G31" s="104"/>
      <c r="H31" s="4" t="s">
        <v>27</v>
      </c>
      <c r="I31" s="67"/>
      <c r="J31" s="67"/>
      <c r="K31" s="93" t="s">
        <v>96</v>
      </c>
      <c r="M31" s="52"/>
      <c r="N31" s="53"/>
      <c r="O31" s="53"/>
      <c r="P31" s="53"/>
      <c r="Q31" s="53"/>
      <c r="R31" s="53"/>
      <c r="S31" s="53"/>
      <c r="T31" s="53"/>
      <c r="U31" s="53"/>
      <c r="V31" s="53"/>
      <c r="W31" s="53"/>
      <c r="X31" s="53"/>
    </row>
    <row r="32" spans="1:24" ht="31.5" x14ac:dyDescent="0.25">
      <c r="A32" s="62"/>
      <c r="B32" s="65"/>
      <c r="C32" s="3" t="s">
        <v>30</v>
      </c>
      <c r="D32" s="15">
        <v>0</v>
      </c>
      <c r="E32" s="5" t="s">
        <v>2</v>
      </c>
      <c r="F32" s="16" t="s">
        <v>2</v>
      </c>
      <c r="G32" s="105"/>
      <c r="H32" s="4" t="s">
        <v>31</v>
      </c>
      <c r="I32" s="68"/>
      <c r="J32" s="68"/>
      <c r="K32" s="93"/>
      <c r="M32" s="52"/>
      <c r="N32" s="53"/>
      <c r="O32" s="53"/>
      <c r="P32" s="53"/>
      <c r="Q32" s="53"/>
      <c r="R32" s="53"/>
      <c r="S32" s="53"/>
      <c r="T32" s="53"/>
      <c r="U32" s="53"/>
      <c r="V32" s="53"/>
      <c r="W32" s="53"/>
      <c r="X32" s="53"/>
    </row>
    <row r="33" spans="1:13" ht="47.25" x14ac:dyDescent="0.25">
      <c r="A33" s="76" t="s">
        <v>5</v>
      </c>
      <c r="B33" s="79" t="s">
        <v>37</v>
      </c>
      <c r="C33" s="9" t="s">
        <v>8</v>
      </c>
      <c r="D33" s="15">
        <v>400</v>
      </c>
      <c r="E33" s="15">
        <v>0</v>
      </c>
      <c r="F33" s="32">
        <v>0</v>
      </c>
      <c r="G33" s="82" t="s">
        <v>67</v>
      </c>
      <c r="H33" s="13" t="s">
        <v>22</v>
      </c>
      <c r="I33" s="13">
        <v>2</v>
      </c>
      <c r="J33" s="66" t="s">
        <v>1</v>
      </c>
      <c r="K33" s="85" t="s">
        <v>68</v>
      </c>
      <c r="M33" s="35"/>
    </row>
    <row r="34" spans="1:13" ht="31.5" x14ac:dyDescent="0.25">
      <c r="A34" s="77"/>
      <c r="B34" s="80"/>
      <c r="C34" s="9" t="s">
        <v>24</v>
      </c>
      <c r="D34" s="15">
        <v>400</v>
      </c>
      <c r="E34" s="15">
        <v>0</v>
      </c>
      <c r="F34" s="32">
        <v>0</v>
      </c>
      <c r="G34" s="83"/>
      <c r="H34" s="13" t="s">
        <v>23</v>
      </c>
      <c r="I34" s="13">
        <v>0</v>
      </c>
      <c r="J34" s="67"/>
      <c r="K34" s="85"/>
      <c r="M34" s="35"/>
    </row>
    <row r="35" spans="1:13" x14ac:dyDescent="0.25">
      <c r="A35" s="77"/>
      <c r="B35" s="80"/>
      <c r="C35" s="9" t="s">
        <v>26</v>
      </c>
      <c r="D35" s="15">
        <v>0</v>
      </c>
      <c r="E35" s="15">
        <v>0</v>
      </c>
      <c r="F35" s="32" t="s">
        <v>2</v>
      </c>
      <c r="G35" s="83"/>
      <c r="H35" s="13" t="s">
        <v>25</v>
      </c>
      <c r="I35" s="13">
        <v>0</v>
      </c>
      <c r="J35" s="67"/>
      <c r="K35" s="85"/>
    </row>
    <row r="36" spans="1:13" x14ac:dyDescent="0.25">
      <c r="A36" s="77"/>
      <c r="B36" s="80"/>
      <c r="C36" s="9" t="s">
        <v>28</v>
      </c>
      <c r="D36" s="15">
        <v>0</v>
      </c>
      <c r="E36" s="15">
        <v>0</v>
      </c>
      <c r="F36" s="32" t="s">
        <v>2</v>
      </c>
      <c r="G36" s="83"/>
      <c r="H36" s="13" t="s">
        <v>27</v>
      </c>
      <c r="I36" s="13">
        <v>2</v>
      </c>
      <c r="J36" s="67"/>
      <c r="K36" s="85"/>
    </row>
    <row r="37" spans="1:13" ht="31.5" x14ac:dyDescent="0.25">
      <c r="A37" s="78"/>
      <c r="B37" s="81"/>
      <c r="C37" s="9" t="s">
        <v>30</v>
      </c>
      <c r="D37" s="15">
        <v>0</v>
      </c>
      <c r="E37" s="15">
        <v>0</v>
      </c>
      <c r="F37" s="32" t="s">
        <v>2</v>
      </c>
      <c r="G37" s="84"/>
      <c r="H37" s="13" t="s">
        <v>31</v>
      </c>
      <c r="I37" s="21">
        <v>0</v>
      </c>
      <c r="J37" s="68"/>
      <c r="K37" s="85"/>
    </row>
    <row r="38" spans="1:13" ht="47.25" x14ac:dyDescent="0.25">
      <c r="A38" s="76" t="s">
        <v>38</v>
      </c>
      <c r="B38" s="79" t="s">
        <v>39</v>
      </c>
      <c r="C38" s="9" t="s">
        <v>8</v>
      </c>
      <c r="D38" s="15">
        <v>0</v>
      </c>
      <c r="E38" s="17" t="s">
        <v>2</v>
      </c>
      <c r="F38" s="37" t="s">
        <v>2</v>
      </c>
      <c r="G38" s="79" t="s">
        <v>65</v>
      </c>
      <c r="H38" s="13" t="s">
        <v>22</v>
      </c>
      <c r="I38" s="13">
        <v>1</v>
      </c>
      <c r="J38" s="66" t="s">
        <v>40</v>
      </c>
      <c r="K38" s="85" t="s">
        <v>63</v>
      </c>
    </row>
    <row r="39" spans="1:13" ht="31.5" x14ac:dyDescent="0.25">
      <c r="A39" s="77"/>
      <c r="B39" s="80"/>
      <c r="C39" s="9" t="s">
        <v>24</v>
      </c>
      <c r="D39" s="15">
        <v>0</v>
      </c>
      <c r="E39" s="17" t="s">
        <v>2</v>
      </c>
      <c r="F39" s="37" t="s">
        <v>2</v>
      </c>
      <c r="G39" s="80"/>
      <c r="H39" s="13" t="s">
        <v>23</v>
      </c>
      <c r="I39" s="13">
        <v>0</v>
      </c>
      <c r="J39" s="67"/>
      <c r="K39" s="85"/>
    </row>
    <row r="40" spans="1:13" x14ac:dyDescent="0.25">
      <c r="A40" s="77"/>
      <c r="B40" s="80"/>
      <c r="C40" s="9" t="s">
        <v>26</v>
      </c>
      <c r="D40" s="15">
        <v>0</v>
      </c>
      <c r="E40" s="17" t="s">
        <v>2</v>
      </c>
      <c r="F40" s="37" t="s">
        <v>2</v>
      </c>
      <c r="G40" s="80"/>
      <c r="H40" s="13" t="s">
        <v>25</v>
      </c>
      <c r="I40" s="13">
        <v>1</v>
      </c>
      <c r="J40" s="67"/>
      <c r="K40" s="85"/>
    </row>
    <row r="41" spans="1:13" x14ac:dyDescent="0.25">
      <c r="A41" s="77"/>
      <c r="B41" s="80"/>
      <c r="C41" s="9" t="s">
        <v>28</v>
      </c>
      <c r="D41" s="15">
        <v>0</v>
      </c>
      <c r="E41" s="17" t="s">
        <v>2</v>
      </c>
      <c r="F41" s="37" t="s">
        <v>2</v>
      </c>
      <c r="G41" s="80"/>
      <c r="H41" s="13" t="s">
        <v>27</v>
      </c>
      <c r="I41" s="13">
        <v>0</v>
      </c>
      <c r="J41" s="67"/>
      <c r="K41" s="85"/>
    </row>
    <row r="42" spans="1:13" ht="31.5" x14ac:dyDescent="0.25">
      <c r="A42" s="78"/>
      <c r="B42" s="81"/>
      <c r="C42" s="9" t="s">
        <v>30</v>
      </c>
      <c r="D42" s="15">
        <v>0</v>
      </c>
      <c r="E42" s="17" t="s">
        <v>2</v>
      </c>
      <c r="F42" s="37" t="s">
        <v>2</v>
      </c>
      <c r="G42" s="81"/>
      <c r="H42" s="13" t="s">
        <v>31</v>
      </c>
      <c r="I42" s="14">
        <v>0.88439999999999996</v>
      </c>
      <c r="J42" s="68"/>
      <c r="K42" s="85"/>
    </row>
    <row r="43" spans="1:13" s="35" customFormat="1" x14ac:dyDescent="0.25">
      <c r="A43" s="48"/>
      <c r="B43" s="41"/>
      <c r="C43" s="45"/>
      <c r="D43" s="17"/>
      <c r="E43" s="17"/>
      <c r="F43" s="37"/>
      <c r="G43" s="41"/>
      <c r="H43" s="42"/>
      <c r="I43" s="42"/>
      <c r="J43" s="41"/>
      <c r="K43" s="13"/>
    </row>
    <row r="44" spans="1:13" ht="47.25" x14ac:dyDescent="0.25">
      <c r="A44" s="60" t="s">
        <v>41</v>
      </c>
      <c r="B44" s="79" t="s">
        <v>42</v>
      </c>
      <c r="C44" s="9" t="s">
        <v>8</v>
      </c>
      <c r="D44" s="15">
        <v>79955.7</v>
      </c>
      <c r="E44" s="17">
        <f>E45+E46</f>
        <v>37601.9</v>
      </c>
      <c r="F44" s="18">
        <f>E44/D44</f>
        <v>0.47028416985905946</v>
      </c>
      <c r="G44" s="79" t="s">
        <v>61</v>
      </c>
      <c r="H44" s="19" t="s">
        <v>22</v>
      </c>
      <c r="I44" s="13">
        <v>1</v>
      </c>
      <c r="J44" s="66" t="s">
        <v>43</v>
      </c>
      <c r="K44" s="85" t="s">
        <v>64</v>
      </c>
    </row>
    <row r="45" spans="1:13" ht="31.5" x14ac:dyDescent="0.25">
      <c r="A45" s="61"/>
      <c r="B45" s="80"/>
      <c r="C45" s="9" t="s">
        <v>24</v>
      </c>
      <c r="D45" s="15">
        <v>62905.5</v>
      </c>
      <c r="E45" s="17">
        <v>31975.7</v>
      </c>
      <c r="F45" s="18">
        <f t="shared" ref="F45:F46" si="4">E45/D45</f>
        <v>0.50831326354611284</v>
      </c>
      <c r="G45" s="80"/>
      <c r="H45" s="19" t="s">
        <v>23</v>
      </c>
      <c r="I45" s="13">
        <v>0</v>
      </c>
      <c r="J45" s="67"/>
      <c r="K45" s="85"/>
    </row>
    <row r="46" spans="1:13" x14ac:dyDescent="0.25">
      <c r="A46" s="61"/>
      <c r="B46" s="80"/>
      <c r="C46" s="9" t="s">
        <v>26</v>
      </c>
      <c r="D46" s="15">
        <v>17050.2</v>
      </c>
      <c r="E46" s="17">
        <v>5626.2</v>
      </c>
      <c r="F46" s="18">
        <f t="shared" si="4"/>
        <v>0.32997853397614102</v>
      </c>
      <c r="G46" s="80"/>
      <c r="H46" s="19" t="s">
        <v>25</v>
      </c>
      <c r="I46" s="13">
        <v>1</v>
      </c>
      <c r="J46" s="67"/>
      <c r="K46" s="85"/>
    </row>
    <row r="47" spans="1:13" x14ac:dyDescent="0.25">
      <c r="A47" s="61"/>
      <c r="B47" s="80"/>
      <c r="C47" s="9" t="s">
        <v>28</v>
      </c>
      <c r="D47" s="15">
        <v>0</v>
      </c>
      <c r="E47" s="17">
        <v>0</v>
      </c>
      <c r="F47" s="20">
        <v>0</v>
      </c>
      <c r="G47" s="80"/>
      <c r="H47" s="19" t="s">
        <v>27</v>
      </c>
      <c r="I47" s="13">
        <v>0</v>
      </c>
      <c r="J47" s="67"/>
      <c r="K47" s="85"/>
    </row>
    <row r="48" spans="1:13" ht="31.5" x14ac:dyDescent="0.25">
      <c r="A48" s="62"/>
      <c r="B48" s="81"/>
      <c r="C48" s="9" t="s">
        <v>30</v>
      </c>
      <c r="D48" s="15">
        <v>0</v>
      </c>
      <c r="E48" s="17">
        <v>0</v>
      </c>
      <c r="F48" s="20">
        <v>0</v>
      </c>
      <c r="G48" s="81"/>
      <c r="H48" s="19" t="s">
        <v>31</v>
      </c>
      <c r="I48" s="21">
        <f>509/930</f>
        <v>0.54731182795698929</v>
      </c>
      <c r="J48" s="68"/>
      <c r="K48" s="85"/>
    </row>
    <row r="49" spans="1:11" ht="47.25" x14ac:dyDescent="0.25">
      <c r="A49" s="60" t="s">
        <v>6</v>
      </c>
      <c r="B49" s="63" t="s">
        <v>44</v>
      </c>
      <c r="C49" s="3" t="s">
        <v>8</v>
      </c>
      <c r="D49" s="15">
        <v>79955.7</v>
      </c>
      <c r="E49" s="17">
        <f>E50+E51</f>
        <v>37601.9</v>
      </c>
      <c r="F49" s="18">
        <f>E49/D49</f>
        <v>0.47028416985905946</v>
      </c>
      <c r="G49" s="63" t="s">
        <v>60</v>
      </c>
      <c r="H49" s="30" t="s">
        <v>22</v>
      </c>
      <c r="I49" s="9">
        <v>1</v>
      </c>
      <c r="J49" s="69" t="s">
        <v>43</v>
      </c>
      <c r="K49" s="10" t="s">
        <v>69</v>
      </c>
    </row>
    <row r="50" spans="1:11" ht="31.5" x14ac:dyDescent="0.25">
      <c r="A50" s="61"/>
      <c r="B50" s="64"/>
      <c r="C50" s="3" t="s">
        <v>24</v>
      </c>
      <c r="D50" s="15">
        <v>62905.5</v>
      </c>
      <c r="E50" s="17">
        <v>31975.7</v>
      </c>
      <c r="F50" s="18">
        <f t="shared" ref="F50:F51" si="5">E50/D50</f>
        <v>0.50831326354611284</v>
      </c>
      <c r="G50" s="64"/>
      <c r="H50" s="30" t="s">
        <v>23</v>
      </c>
      <c r="I50" s="9">
        <v>0</v>
      </c>
      <c r="J50" s="70"/>
      <c r="K50" s="80" t="s">
        <v>62</v>
      </c>
    </row>
    <row r="51" spans="1:11" x14ac:dyDescent="0.25">
      <c r="A51" s="61"/>
      <c r="B51" s="64"/>
      <c r="C51" s="3" t="s">
        <v>26</v>
      </c>
      <c r="D51" s="15">
        <v>17050.2</v>
      </c>
      <c r="E51" s="17">
        <v>5626.2</v>
      </c>
      <c r="F51" s="18">
        <f t="shared" si="5"/>
        <v>0.32997853397614102</v>
      </c>
      <c r="G51" s="64"/>
      <c r="H51" s="30" t="s">
        <v>25</v>
      </c>
      <c r="I51" s="9">
        <v>1</v>
      </c>
      <c r="J51" s="70"/>
      <c r="K51" s="80"/>
    </row>
    <row r="52" spans="1:11" ht="31.5" customHeight="1" x14ac:dyDescent="0.25">
      <c r="A52" s="61"/>
      <c r="B52" s="64"/>
      <c r="C52" s="3" t="s">
        <v>28</v>
      </c>
      <c r="D52" s="15">
        <v>0</v>
      </c>
      <c r="E52" s="17">
        <v>0</v>
      </c>
      <c r="F52" s="20">
        <v>0</v>
      </c>
      <c r="G52" s="64"/>
      <c r="H52" s="30" t="s">
        <v>27</v>
      </c>
      <c r="I52" s="9">
        <v>0</v>
      </c>
      <c r="J52" s="70"/>
      <c r="K52" s="80" t="s">
        <v>70</v>
      </c>
    </row>
    <row r="53" spans="1:11" ht="31.5" x14ac:dyDescent="0.25">
      <c r="A53" s="62"/>
      <c r="B53" s="65"/>
      <c r="C53" s="3" t="s">
        <v>30</v>
      </c>
      <c r="D53" s="15">
        <v>0</v>
      </c>
      <c r="E53" s="17">
        <v>0</v>
      </c>
      <c r="F53" s="20">
        <v>0</v>
      </c>
      <c r="G53" s="65"/>
      <c r="H53" s="30" t="s">
        <v>31</v>
      </c>
      <c r="I53" s="33">
        <f>(222+114+400)/1545</f>
        <v>0.47637540453074434</v>
      </c>
      <c r="J53" s="71"/>
      <c r="K53" s="81"/>
    </row>
    <row r="54" spans="1:11" s="35" customFormat="1" x14ac:dyDescent="0.25">
      <c r="A54" s="49"/>
      <c r="B54" s="42"/>
      <c r="C54" s="13"/>
      <c r="D54" s="17"/>
      <c r="E54" s="17"/>
      <c r="F54" s="20"/>
      <c r="G54" s="41"/>
      <c r="H54" s="42"/>
      <c r="I54" s="42"/>
      <c r="J54" s="41"/>
      <c r="K54" s="41"/>
    </row>
    <row r="55" spans="1:11" x14ac:dyDescent="0.25">
      <c r="A55" s="99" t="s">
        <v>45</v>
      </c>
      <c r="B55" s="85" t="s">
        <v>76</v>
      </c>
      <c r="C55" s="9" t="s">
        <v>8</v>
      </c>
      <c r="D55" s="15">
        <v>280716.90000000002</v>
      </c>
      <c r="E55" s="31">
        <v>22954.400000000001</v>
      </c>
      <c r="F55" s="32">
        <f>E55/D55</f>
        <v>8.1770637963015411E-2</v>
      </c>
      <c r="G55" s="72"/>
      <c r="H55" s="66"/>
      <c r="I55" s="66"/>
      <c r="J55" s="66" t="s">
        <v>55</v>
      </c>
      <c r="K55" s="66"/>
    </row>
    <row r="56" spans="1:11" x14ac:dyDescent="0.25">
      <c r="A56" s="99"/>
      <c r="B56" s="85"/>
      <c r="C56" s="9" t="s">
        <v>24</v>
      </c>
      <c r="D56" s="15">
        <v>280716.90000000002</v>
      </c>
      <c r="E56" s="31">
        <v>22954.400000000001</v>
      </c>
      <c r="F56" s="32">
        <f t="shared" ref="F56" si="6">E56/D56</f>
        <v>8.1770637963015411E-2</v>
      </c>
      <c r="G56" s="73"/>
      <c r="H56" s="67"/>
      <c r="I56" s="67"/>
      <c r="J56" s="67"/>
      <c r="K56" s="67"/>
    </row>
    <row r="57" spans="1:11" x14ac:dyDescent="0.25">
      <c r="A57" s="99"/>
      <c r="B57" s="85"/>
      <c r="C57" s="9" t="s">
        <v>26</v>
      </c>
      <c r="D57" s="15">
        <f t="shared" ref="D57:D59" si="7">D62</f>
        <v>0</v>
      </c>
      <c r="E57" s="15">
        <v>0</v>
      </c>
      <c r="F57" s="32">
        <v>0</v>
      </c>
      <c r="G57" s="73"/>
      <c r="H57" s="67"/>
      <c r="I57" s="67"/>
      <c r="J57" s="67"/>
      <c r="K57" s="67"/>
    </row>
    <row r="58" spans="1:11" x14ac:dyDescent="0.25">
      <c r="A58" s="99"/>
      <c r="B58" s="85"/>
      <c r="C58" s="9" t="s">
        <v>28</v>
      </c>
      <c r="D58" s="15">
        <f t="shared" si="7"/>
        <v>0</v>
      </c>
      <c r="E58" s="15">
        <v>0</v>
      </c>
      <c r="F58" s="32">
        <v>0</v>
      </c>
      <c r="G58" s="73"/>
      <c r="H58" s="67"/>
      <c r="I58" s="67"/>
      <c r="J58" s="67"/>
      <c r="K58" s="67"/>
    </row>
    <row r="59" spans="1:11" x14ac:dyDescent="0.25">
      <c r="A59" s="99"/>
      <c r="B59" s="85"/>
      <c r="C59" s="9" t="s">
        <v>30</v>
      </c>
      <c r="D59" s="15">
        <f t="shared" si="7"/>
        <v>0</v>
      </c>
      <c r="E59" s="15">
        <v>0</v>
      </c>
      <c r="F59" s="32">
        <v>0</v>
      </c>
      <c r="G59" s="74"/>
      <c r="H59" s="68"/>
      <c r="I59" s="68"/>
      <c r="J59" s="68"/>
      <c r="K59" s="68"/>
    </row>
    <row r="60" spans="1:11" ht="47.25" x14ac:dyDescent="0.25">
      <c r="A60" s="96" t="s">
        <v>7</v>
      </c>
      <c r="B60" s="98" t="s">
        <v>46</v>
      </c>
      <c r="C60" s="3" t="s">
        <v>8</v>
      </c>
      <c r="D60" s="15">
        <v>280716.90000000002</v>
      </c>
      <c r="E60" s="31">
        <v>22954.400000000001</v>
      </c>
      <c r="F60" s="32">
        <f>E60/D60</f>
        <v>8.1770637963015411E-2</v>
      </c>
      <c r="G60" s="89" t="s">
        <v>54</v>
      </c>
      <c r="H60" s="11" t="s">
        <v>22</v>
      </c>
      <c r="I60" s="9">
        <v>2</v>
      </c>
      <c r="J60" s="66" t="s">
        <v>55</v>
      </c>
      <c r="K60" s="66"/>
    </row>
    <row r="61" spans="1:11" ht="31.5" x14ac:dyDescent="0.25">
      <c r="A61" s="97"/>
      <c r="B61" s="98"/>
      <c r="C61" s="3" t="s">
        <v>24</v>
      </c>
      <c r="D61" s="15">
        <v>280716.90000000002</v>
      </c>
      <c r="E61" s="31">
        <v>22954.400000000001</v>
      </c>
      <c r="F61" s="32">
        <f t="shared" ref="F61" si="8">E61/D61</f>
        <v>8.1770637963015411E-2</v>
      </c>
      <c r="G61" s="89"/>
      <c r="H61" s="11" t="s">
        <v>23</v>
      </c>
      <c r="I61" s="9">
        <v>0</v>
      </c>
      <c r="J61" s="67"/>
      <c r="K61" s="67"/>
    </row>
    <row r="62" spans="1:11" x14ac:dyDescent="0.25">
      <c r="A62" s="97"/>
      <c r="B62" s="98"/>
      <c r="C62" s="3" t="s">
        <v>26</v>
      </c>
      <c r="D62" s="15">
        <f t="shared" ref="D62" si="9">D67</f>
        <v>0</v>
      </c>
      <c r="E62" s="15">
        <v>0</v>
      </c>
      <c r="F62" s="32">
        <v>0</v>
      </c>
      <c r="G62" s="89"/>
      <c r="H62" s="11" t="s">
        <v>25</v>
      </c>
      <c r="I62" s="9">
        <v>2</v>
      </c>
      <c r="J62" s="67"/>
      <c r="K62" s="67"/>
    </row>
    <row r="63" spans="1:11" x14ac:dyDescent="0.25">
      <c r="A63" s="97"/>
      <c r="B63" s="98"/>
      <c r="C63" s="3" t="s">
        <v>28</v>
      </c>
      <c r="D63" s="15">
        <f t="shared" ref="D63" si="10">D68</f>
        <v>0</v>
      </c>
      <c r="E63" s="15">
        <v>0</v>
      </c>
      <c r="F63" s="32">
        <v>0</v>
      </c>
      <c r="G63" s="89"/>
      <c r="H63" s="11" t="s">
        <v>27</v>
      </c>
      <c r="I63" s="9">
        <v>0</v>
      </c>
      <c r="J63" s="67"/>
      <c r="K63" s="67"/>
    </row>
    <row r="64" spans="1:11" ht="31.5" x14ac:dyDescent="0.25">
      <c r="A64" s="97"/>
      <c r="B64" s="98"/>
      <c r="C64" s="9" t="s">
        <v>30</v>
      </c>
      <c r="D64" s="15">
        <f t="shared" ref="D64" si="11">D69</f>
        <v>0</v>
      </c>
      <c r="E64" s="15">
        <v>0</v>
      </c>
      <c r="F64" s="32">
        <v>0</v>
      </c>
      <c r="G64" s="89"/>
      <c r="H64" s="11" t="s">
        <v>29</v>
      </c>
      <c r="I64" s="32">
        <f>SUM(I61/I60)</f>
        <v>0</v>
      </c>
      <c r="J64" s="68"/>
      <c r="K64" s="68"/>
    </row>
    <row r="65" spans="1:11" ht="45.75" customHeight="1" x14ac:dyDescent="0.25">
      <c r="A65" s="94" t="s">
        <v>47</v>
      </c>
      <c r="B65" s="93" t="s">
        <v>48</v>
      </c>
      <c r="C65" s="9" t="s">
        <v>8</v>
      </c>
      <c r="D65" s="31">
        <v>27865</v>
      </c>
      <c r="E65" s="15">
        <f t="shared" ref="E65" si="12">E66+E67+E68+E69</f>
        <v>0</v>
      </c>
      <c r="F65" s="32">
        <f t="shared" ref="F65" si="13">E65/D65</f>
        <v>0</v>
      </c>
      <c r="G65" s="63" t="s">
        <v>54</v>
      </c>
      <c r="H65" s="79" t="s">
        <v>58</v>
      </c>
      <c r="I65" s="86" t="s">
        <v>51</v>
      </c>
      <c r="J65" s="66" t="s">
        <v>55</v>
      </c>
      <c r="K65" s="90" t="s">
        <v>56</v>
      </c>
    </row>
    <row r="66" spans="1:11" ht="34.5" customHeight="1" x14ac:dyDescent="0.25">
      <c r="A66" s="75"/>
      <c r="B66" s="93"/>
      <c r="C66" s="9" t="s">
        <v>24</v>
      </c>
      <c r="D66" s="15">
        <v>0</v>
      </c>
      <c r="E66" s="15">
        <v>0</v>
      </c>
      <c r="F66" s="32">
        <v>0</v>
      </c>
      <c r="G66" s="64"/>
      <c r="H66" s="80"/>
      <c r="I66" s="86"/>
      <c r="J66" s="67"/>
      <c r="K66" s="91"/>
    </row>
    <row r="67" spans="1:11" ht="39" customHeight="1" x14ac:dyDescent="0.25">
      <c r="A67" s="75"/>
      <c r="B67" s="93"/>
      <c r="C67" s="9" t="s">
        <v>26</v>
      </c>
      <c r="D67" s="15">
        <v>0</v>
      </c>
      <c r="E67" s="15">
        <v>0</v>
      </c>
      <c r="F67" s="32">
        <v>0</v>
      </c>
      <c r="G67" s="64"/>
      <c r="H67" s="80"/>
      <c r="I67" s="86"/>
      <c r="J67" s="67"/>
      <c r="K67" s="91"/>
    </row>
    <row r="68" spans="1:11" ht="70.5" customHeight="1" x14ac:dyDescent="0.25">
      <c r="A68" s="75"/>
      <c r="B68" s="93"/>
      <c r="C68" s="9" t="s">
        <v>28</v>
      </c>
      <c r="D68" s="15">
        <v>0</v>
      </c>
      <c r="E68" s="15">
        <v>0</v>
      </c>
      <c r="F68" s="32">
        <v>0</v>
      </c>
      <c r="G68" s="64"/>
      <c r="H68" s="80"/>
      <c r="I68" s="86"/>
      <c r="J68" s="67"/>
      <c r="K68" s="91"/>
    </row>
    <row r="69" spans="1:11" ht="75.75" customHeight="1" x14ac:dyDescent="0.25">
      <c r="A69" s="75"/>
      <c r="B69" s="93"/>
      <c r="C69" s="9" t="s">
        <v>30</v>
      </c>
      <c r="D69" s="15">
        <v>0</v>
      </c>
      <c r="E69" s="15">
        <v>0</v>
      </c>
      <c r="F69" s="32">
        <v>0</v>
      </c>
      <c r="G69" s="64"/>
      <c r="H69" s="80"/>
      <c r="I69" s="86"/>
      <c r="J69" s="68"/>
      <c r="K69" s="92"/>
    </row>
    <row r="70" spans="1:11" ht="79.5" customHeight="1" x14ac:dyDescent="0.25">
      <c r="A70" s="94" t="s">
        <v>49</v>
      </c>
      <c r="B70" s="93" t="s">
        <v>50</v>
      </c>
      <c r="C70" s="9" t="s">
        <v>8</v>
      </c>
      <c r="D70" s="31">
        <f>SUM(D71:D74)</f>
        <v>252851.9</v>
      </c>
      <c r="E70" s="31">
        <f>SUM(E71:E74)</f>
        <v>22954.400000000001</v>
      </c>
      <c r="F70" s="32">
        <f t="shared" ref="F70:F71" si="14">SUM(E70/D70)</f>
        <v>9.078199531029825E-2</v>
      </c>
      <c r="G70" s="64"/>
      <c r="H70" s="80"/>
      <c r="I70" s="86" t="s">
        <v>51</v>
      </c>
      <c r="J70" s="66" t="s">
        <v>55</v>
      </c>
      <c r="K70" s="95" t="s">
        <v>57</v>
      </c>
    </row>
    <row r="71" spans="1:11" ht="72.75" customHeight="1" x14ac:dyDescent="0.25">
      <c r="A71" s="75"/>
      <c r="B71" s="93"/>
      <c r="C71" s="9" t="s">
        <v>24</v>
      </c>
      <c r="D71" s="31">
        <v>252851.9</v>
      </c>
      <c r="E71" s="31">
        <v>22954.400000000001</v>
      </c>
      <c r="F71" s="32">
        <f t="shared" si="14"/>
        <v>9.078199531029825E-2</v>
      </c>
      <c r="G71" s="64"/>
      <c r="H71" s="80"/>
      <c r="I71" s="86"/>
      <c r="J71" s="67"/>
      <c r="K71" s="95"/>
    </row>
    <row r="72" spans="1:11" ht="96.75" customHeight="1" x14ac:dyDescent="0.25">
      <c r="A72" s="75"/>
      <c r="B72" s="93"/>
      <c r="C72" s="9" t="s">
        <v>26</v>
      </c>
      <c r="D72" s="31">
        <v>0</v>
      </c>
      <c r="E72" s="31">
        <v>0</v>
      </c>
      <c r="F72" s="32">
        <v>0</v>
      </c>
      <c r="G72" s="64"/>
      <c r="H72" s="80"/>
      <c r="I72" s="86"/>
      <c r="J72" s="67"/>
      <c r="K72" s="95"/>
    </row>
    <row r="73" spans="1:11" ht="108" customHeight="1" x14ac:dyDescent="0.25">
      <c r="A73" s="75"/>
      <c r="B73" s="93"/>
      <c r="C73" s="9" t="s">
        <v>28</v>
      </c>
      <c r="D73" s="31">
        <v>0</v>
      </c>
      <c r="E73" s="31">
        <v>0</v>
      </c>
      <c r="F73" s="32">
        <v>0</v>
      </c>
      <c r="G73" s="64"/>
      <c r="H73" s="80"/>
      <c r="I73" s="86"/>
      <c r="J73" s="67"/>
      <c r="K73" s="95"/>
    </row>
    <row r="74" spans="1:11" ht="109.5" customHeight="1" x14ac:dyDescent="0.25">
      <c r="A74" s="75"/>
      <c r="B74" s="93"/>
      <c r="C74" s="3" t="s">
        <v>30</v>
      </c>
      <c r="D74" s="39">
        <v>0</v>
      </c>
      <c r="E74" s="39">
        <v>0</v>
      </c>
      <c r="F74" s="8">
        <v>0</v>
      </c>
      <c r="G74" s="65"/>
      <c r="H74" s="81"/>
      <c r="I74" s="86"/>
      <c r="J74" s="68"/>
      <c r="K74" s="95"/>
    </row>
  </sheetData>
  <mergeCells count="83">
    <mergeCell ref="A12:A16"/>
    <mergeCell ref="A7:A11"/>
    <mergeCell ref="A17:A21"/>
    <mergeCell ref="J7:J11"/>
    <mergeCell ref="B12:B16"/>
    <mergeCell ref="G12:G16"/>
    <mergeCell ref="B17:B21"/>
    <mergeCell ref="G17:G21"/>
    <mergeCell ref="B7:B11"/>
    <mergeCell ref="J17:J21"/>
    <mergeCell ref="J12:J16"/>
    <mergeCell ref="K70:K74"/>
    <mergeCell ref="A60:A64"/>
    <mergeCell ref="B60:B64"/>
    <mergeCell ref="A55:A59"/>
    <mergeCell ref="B55:B59"/>
    <mergeCell ref="A65:A69"/>
    <mergeCell ref="B65:B69"/>
    <mergeCell ref="I24:I27"/>
    <mergeCell ref="A70:A74"/>
    <mergeCell ref="B70:B74"/>
    <mergeCell ref="I70:I74"/>
    <mergeCell ref="J70:J74"/>
    <mergeCell ref="A44:A48"/>
    <mergeCell ref="B44:B48"/>
    <mergeCell ref="G28:G29"/>
    <mergeCell ref="G30:G32"/>
    <mergeCell ref="J60:J64"/>
    <mergeCell ref="K60:K64"/>
    <mergeCell ref="K65:K69"/>
    <mergeCell ref="G55:G59"/>
    <mergeCell ref="J55:J59"/>
    <mergeCell ref="K55:K59"/>
    <mergeCell ref="I65:I69"/>
    <mergeCell ref="J65:J69"/>
    <mergeCell ref="G65:G74"/>
    <mergeCell ref="H65:H74"/>
    <mergeCell ref="H55:H59"/>
    <mergeCell ref="I55:I59"/>
    <mergeCell ref="G60:G64"/>
    <mergeCell ref="G44:G48"/>
    <mergeCell ref="J44:J48"/>
    <mergeCell ref="K44:K48"/>
    <mergeCell ref="A49:A53"/>
    <mergeCell ref="B49:B53"/>
    <mergeCell ref="G49:G53"/>
    <mergeCell ref="K50:K51"/>
    <mergeCell ref="K52:K53"/>
    <mergeCell ref="J49:J53"/>
    <mergeCell ref="A38:A42"/>
    <mergeCell ref="B38:B42"/>
    <mergeCell ref="G38:G42"/>
    <mergeCell ref="J38:J42"/>
    <mergeCell ref="K38:K42"/>
    <mergeCell ref="A2:K2"/>
    <mergeCell ref="A4:A5"/>
    <mergeCell ref="B4:B5"/>
    <mergeCell ref="C4:E4"/>
    <mergeCell ref="F4:F5"/>
    <mergeCell ref="G4:I4"/>
    <mergeCell ref="J4:J5"/>
    <mergeCell ref="K4:K5"/>
    <mergeCell ref="A33:A37"/>
    <mergeCell ref="B33:B37"/>
    <mergeCell ref="G33:G37"/>
    <mergeCell ref="J33:J37"/>
    <mergeCell ref="K33:K37"/>
    <mergeCell ref="K7:K11"/>
    <mergeCell ref="K12:K16"/>
    <mergeCell ref="K17:K21"/>
    <mergeCell ref="G7:G11"/>
    <mergeCell ref="A28:A32"/>
    <mergeCell ref="B28:B32"/>
    <mergeCell ref="J28:J32"/>
    <mergeCell ref="I13:I16"/>
    <mergeCell ref="I8:I11"/>
    <mergeCell ref="A23:A27"/>
    <mergeCell ref="B23:B27"/>
    <mergeCell ref="G23:G27"/>
    <mergeCell ref="J23:J27"/>
    <mergeCell ref="K23:K27"/>
    <mergeCell ref="K31:K32"/>
    <mergeCell ref="I29:I32"/>
  </mergeCells>
  <pageMargins left="0.25" right="0.25"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0"/>
  <sheetViews>
    <sheetView zoomScale="70" zoomScaleNormal="70" workbookViewId="0">
      <selection activeCell="D26" sqref="D26"/>
    </sheetView>
  </sheetViews>
  <sheetFormatPr defaultRowHeight="15" x14ac:dyDescent="0.25"/>
  <cols>
    <col min="2" max="2" width="6.140625" bestFit="1" customWidth="1"/>
    <col min="3" max="3" width="29.140625" customWidth="1"/>
    <col min="4" max="4" width="15.140625" customWidth="1"/>
    <col min="5" max="5" width="10.5703125" bestFit="1" customWidth="1"/>
    <col min="6" max="6" width="9.85546875" customWidth="1"/>
    <col min="7" max="7" width="12.140625" customWidth="1"/>
    <col min="8" max="8" width="11" bestFit="1" customWidth="1"/>
    <col min="9" max="9" width="14.42578125" bestFit="1" customWidth="1"/>
    <col min="10" max="10" width="11.7109375" bestFit="1" customWidth="1"/>
    <col min="11" max="11" width="13.85546875" bestFit="1" customWidth="1"/>
    <col min="12" max="12" width="12.42578125" bestFit="1" customWidth="1"/>
    <col min="13" max="13" width="105.28515625" customWidth="1"/>
  </cols>
  <sheetData>
    <row r="2" spans="2:13" x14ac:dyDescent="0.25">
      <c r="B2" s="116" t="s">
        <v>78</v>
      </c>
      <c r="C2" s="116"/>
      <c r="D2" s="116"/>
      <c r="E2" s="116"/>
      <c r="F2" s="116"/>
      <c r="G2" s="116"/>
      <c r="H2" s="116"/>
      <c r="I2" s="116"/>
      <c r="J2" s="116"/>
      <c r="K2" s="116"/>
      <c r="L2" s="116"/>
      <c r="M2" s="116"/>
    </row>
    <row r="4" spans="2:13" ht="60" x14ac:dyDescent="0.25">
      <c r="B4" s="109" t="s">
        <v>0</v>
      </c>
      <c r="C4" s="109" t="s">
        <v>79</v>
      </c>
      <c r="D4" s="109" t="s">
        <v>80</v>
      </c>
      <c r="E4" s="109" t="s">
        <v>81</v>
      </c>
      <c r="F4" s="109" t="s">
        <v>82</v>
      </c>
      <c r="G4" s="109" t="s">
        <v>83</v>
      </c>
      <c r="H4" s="117" t="s">
        <v>84</v>
      </c>
      <c r="I4" s="12" t="s">
        <v>85</v>
      </c>
      <c r="J4" s="12" t="s">
        <v>86</v>
      </c>
      <c r="K4" s="117" t="s">
        <v>87</v>
      </c>
      <c r="L4" s="117" t="s">
        <v>88</v>
      </c>
      <c r="M4" s="109" t="s">
        <v>89</v>
      </c>
    </row>
    <row r="5" spans="2:13" x14ac:dyDescent="0.25">
      <c r="B5" s="109"/>
      <c r="C5" s="109"/>
      <c r="D5" s="109"/>
      <c r="E5" s="109"/>
      <c r="F5" s="109"/>
      <c r="G5" s="109"/>
      <c r="H5" s="117"/>
      <c r="I5" s="12" t="s">
        <v>90</v>
      </c>
      <c r="J5" s="12" t="s">
        <v>90</v>
      </c>
      <c r="K5" s="118"/>
      <c r="L5" s="118"/>
      <c r="M5" s="109"/>
    </row>
    <row r="6" spans="2:13" x14ac:dyDescent="0.25">
      <c r="B6" s="109"/>
      <c r="C6" s="110" t="s">
        <v>91</v>
      </c>
      <c r="D6" s="112" t="s">
        <v>92</v>
      </c>
      <c r="E6" s="109"/>
      <c r="F6" s="109"/>
      <c r="G6" s="12" t="s">
        <v>8</v>
      </c>
      <c r="H6" s="2">
        <f>SUM(H11)</f>
        <v>8400.7999999999993</v>
      </c>
      <c r="I6" s="2">
        <f t="shared" ref="I6:J6" si="0">SUM(I11)</f>
        <v>27865</v>
      </c>
      <c r="J6" s="2">
        <f t="shared" si="0"/>
        <v>0</v>
      </c>
      <c r="K6" s="1">
        <f>SUM(J6/I6)</f>
        <v>0</v>
      </c>
      <c r="L6" s="106"/>
      <c r="M6" s="113" t="s">
        <v>93</v>
      </c>
    </row>
    <row r="7" spans="2:13" x14ac:dyDescent="0.25">
      <c r="B7" s="109"/>
      <c r="C7" s="110"/>
      <c r="D7" s="112"/>
      <c r="E7" s="109"/>
      <c r="F7" s="109"/>
      <c r="G7" s="12" t="s">
        <v>24</v>
      </c>
      <c r="H7" s="2">
        <f t="shared" ref="H7:J11" si="1">SUM(H12)</f>
        <v>8400.7999999999993</v>
      </c>
      <c r="I7" s="2">
        <f>SUM(I12)</f>
        <v>27865</v>
      </c>
      <c r="J7" s="2">
        <f t="shared" si="1"/>
        <v>0</v>
      </c>
      <c r="K7" s="1">
        <f t="shared" ref="K7" si="2">SUM(J7/I7)</f>
        <v>0</v>
      </c>
      <c r="L7" s="107"/>
      <c r="M7" s="114"/>
    </row>
    <row r="8" spans="2:13" x14ac:dyDescent="0.25">
      <c r="B8" s="109"/>
      <c r="C8" s="110"/>
      <c r="D8" s="112"/>
      <c r="E8" s="109"/>
      <c r="F8" s="109"/>
      <c r="G8" s="12" t="s">
        <v>26</v>
      </c>
      <c r="H8" s="2">
        <f t="shared" si="1"/>
        <v>0</v>
      </c>
      <c r="I8" s="2">
        <f t="shared" si="1"/>
        <v>0</v>
      </c>
      <c r="J8" s="2">
        <f t="shared" si="1"/>
        <v>0</v>
      </c>
      <c r="K8" s="1">
        <v>0</v>
      </c>
      <c r="L8" s="107"/>
      <c r="M8" s="114"/>
    </row>
    <row r="9" spans="2:13" x14ac:dyDescent="0.25">
      <c r="B9" s="109"/>
      <c r="C9" s="110"/>
      <c r="D9" s="112"/>
      <c r="E9" s="109"/>
      <c r="F9" s="109"/>
      <c r="G9" s="12" t="s">
        <v>28</v>
      </c>
      <c r="H9" s="2">
        <f t="shared" si="1"/>
        <v>0</v>
      </c>
      <c r="I9" s="2">
        <f t="shared" si="1"/>
        <v>0</v>
      </c>
      <c r="J9" s="2">
        <f t="shared" si="1"/>
        <v>0</v>
      </c>
      <c r="K9" s="1">
        <v>0</v>
      </c>
      <c r="L9" s="107"/>
      <c r="M9" s="114"/>
    </row>
    <row r="10" spans="2:13" x14ac:dyDescent="0.25">
      <c r="B10" s="109"/>
      <c r="C10" s="110"/>
      <c r="D10" s="112"/>
      <c r="E10" s="109"/>
      <c r="F10" s="109"/>
      <c r="G10" s="12" t="s">
        <v>30</v>
      </c>
      <c r="H10" s="2">
        <f t="shared" si="1"/>
        <v>0</v>
      </c>
      <c r="I10" s="2">
        <f t="shared" si="1"/>
        <v>0</v>
      </c>
      <c r="J10" s="2">
        <f t="shared" si="1"/>
        <v>0</v>
      </c>
      <c r="K10" s="1">
        <v>0</v>
      </c>
      <c r="L10" s="108"/>
      <c r="M10" s="114"/>
    </row>
    <row r="11" spans="2:13" ht="15" customHeight="1" x14ac:dyDescent="0.25">
      <c r="B11" s="110"/>
      <c r="C11" s="110" t="s">
        <v>94</v>
      </c>
      <c r="D11" s="112"/>
      <c r="E11" s="109"/>
      <c r="F11" s="109"/>
      <c r="G11" s="12" t="s">
        <v>8</v>
      </c>
      <c r="H11" s="2">
        <f>SUM(H16)</f>
        <v>8400.7999999999993</v>
      </c>
      <c r="I11" s="2">
        <f t="shared" si="1"/>
        <v>27865</v>
      </c>
      <c r="J11" s="2">
        <f t="shared" si="1"/>
        <v>0</v>
      </c>
      <c r="K11" s="1">
        <f>SUM(J11/I11)</f>
        <v>0</v>
      </c>
      <c r="L11" s="106"/>
      <c r="M11" s="114"/>
    </row>
    <row r="12" spans="2:13" x14ac:dyDescent="0.25">
      <c r="B12" s="110"/>
      <c r="C12" s="110"/>
      <c r="D12" s="112"/>
      <c r="E12" s="109"/>
      <c r="F12" s="109"/>
      <c r="G12" s="12" t="s">
        <v>24</v>
      </c>
      <c r="H12" s="2">
        <f t="shared" ref="H12:J15" si="3">SUM(H17)</f>
        <v>8400.7999999999993</v>
      </c>
      <c r="I12" s="2">
        <f t="shared" si="3"/>
        <v>27865</v>
      </c>
      <c r="J12" s="2">
        <f t="shared" si="3"/>
        <v>0</v>
      </c>
      <c r="K12" s="1">
        <f t="shared" ref="K12" si="4">SUM(J12/I12)</f>
        <v>0</v>
      </c>
      <c r="L12" s="107"/>
      <c r="M12" s="114"/>
    </row>
    <row r="13" spans="2:13" x14ac:dyDescent="0.25">
      <c r="B13" s="110"/>
      <c r="C13" s="110"/>
      <c r="D13" s="112"/>
      <c r="E13" s="109"/>
      <c r="F13" s="109"/>
      <c r="G13" s="12" t="s">
        <v>26</v>
      </c>
      <c r="H13" s="2">
        <f t="shared" si="3"/>
        <v>0</v>
      </c>
      <c r="I13" s="2">
        <f t="shared" si="3"/>
        <v>0</v>
      </c>
      <c r="J13" s="2">
        <f t="shared" si="3"/>
        <v>0</v>
      </c>
      <c r="K13" s="1">
        <v>0</v>
      </c>
      <c r="L13" s="107"/>
      <c r="M13" s="114"/>
    </row>
    <row r="14" spans="2:13" x14ac:dyDescent="0.25">
      <c r="B14" s="110"/>
      <c r="C14" s="110"/>
      <c r="D14" s="112"/>
      <c r="E14" s="109"/>
      <c r="F14" s="109"/>
      <c r="G14" s="12" t="s">
        <v>28</v>
      </c>
      <c r="H14" s="2">
        <f t="shared" si="3"/>
        <v>0</v>
      </c>
      <c r="I14" s="2">
        <f t="shared" si="3"/>
        <v>0</v>
      </c>
      <c r="J14" s="2">
        <f t="shared" si="3"/>
        <v>0</v>
      </c>
      <c r="K14" s="1">
        <v>0</v>
      </c>
      <c r="L14" s="107"/>
      <c r="M14" s="114"/>
    </row>
    <row r="15" spans="2:13" x14ac:dyDescent="0.25">
      <c r="B15" s="110"/>
      <c r="C15" s="110"/>
      <c r="D15" s="112"/>
      <c r="E15" s="109"/>
      <c r="F15" s="109"/>
      <c r="G15" s="12" t="s">
        <v>30</v>
      </c>
      <c r="H15" s="2">
        <f t="shared" si="3"/>
        <v>0</v>
      </c>
      <c r="I15" s="2">
        <f t="shared" si="3"/>
        <v>0</v>
      </c>
      <c r="J15" s="2">
        <f t="shared" si="3"/>
        <v>0</v>
      </c>
      <c r="K15" s="1">
        <v>0</v>
      </c>
      <c r="L15" s="108"/>
      <c r="M15" s="114"/>
    </row>
    <row r="16" spans="2:13" ht="15" customHeight="1" x14ac:dyDescent="0.25">
      <c r="B16" s="109">
        <v>1</v>
      </c>
      <c r="C16" s="110" t="s">
        <v>95</v>
      </c>
      <c r="D16" s="112"/>
      <c r="E16" s="109"/>
      <c r="F16" s="109">
        <v>2024</v>
      </c>
      <c r="G16" s="12" t="s">
        <v>8</v>
      </c>
      <c r="H16" s="2">
        <f>SUM(H17:H20)</f>
        <v>8400.7999999999993</v>
      </c>
      <c r="I16" s="2">
        <f t="shared" ref="I16" si="5">SUM(I17:I20)</f>
        <v>27865</v>
      </c>
      <c r="J16" s="2">
        <f>SUM(J17:J20)</f>
        <v>0</v>
      </c>
      <c r="K16" s="1">
        <f>SUM(J16/I16)</f>
        <v>0</v>
      </c>
      <c r="L16" s="111">
        <v>0</v>
      </c>
      <c r="M16" s="114"/>
    </row>
    <row r="17" spans="2:13" x14ac:dyDescent="0.25">
      <c r="B17" s="109"/>
      <c r="C17" s="110"/>
      <c r="D17" s="112"/>
      <c r="E17" s="109"/>
      <c r="F17" s="109"/>
      <c r="G17" s="12" t="s">
        <v>24</v>
      </c>
      <c r="H17" s="2">
        <v>8400.7999999999993</v>
      </c>
      <c r="I17" s="2">
        <v>27865</v>
      </c>
      <c r="J17" s="2">
        <v>0</v>
      </c>
      <c r="K17" s="1">
        <f>SUM(J17/I17)</f>
        <v>0</v>
      </c>
      <c r="L17" s="111"/>
      <c r="M17" s="114"/>
    </row>
    <row r="18" spans="2:13" x14ac:dyDescent="0.25">
      <c r="B18" s="109"/>
      <c r="C18" s="110"/>
      <c r="D18" s="112"/>
      <c r="E18" s="109"/>
      <c r="F18" s="109"/>
      <c r="G18" s="12" t="s">
        <v>26</v>
      </c>
      <c r="H18" s="2">
        <v>0</v>
      </c>
      <c r="I18" s="2">
        <v>0</v>
      </c>
      <c r="J18" s="2">
        <v>0</v>
      </c>
      <c r="K18" s="1">
        <v>0</v>
      </c>
      <c r="L18" s="111"/>
      <c r="M18" s="114"/>
    </row>
    <row r="19" spans="2:13" x14ac:dyDescent="0.25">
      <c r="B19" s="109"/>
      <c r="C19" s="110"/>
      <c r="D19" s="112"/>
      <c r="E19" s="109"/>
      <c r="F19" s="109"/>
      <c r="G19" s="12" t="s">
        <v>28</v>
      </c>
      <c r="H19" s="2">
        <v>0</v>
      </c>
      <c r="I19" s="2">
        <v>0</v>
      </c>
      <c r="J19" s="2">
        <v>0</v>
      </c>
      <c r="K19" s="1">
        <v>0</v>
      </c>
      <c r="L19" s="111"/>
      <c r="M19" s="114"/>
    </row>
    <row r="20" spans="2:13" x14ac:dyDescent="0.25">
      <c r="B20" s="109"/>
      <c r="C20" s="110"/>
      <c r="D20" s="112"/>
      <c r="E20" s="109"/>
      <c r="F20" s="109"/>
      <c r="G20" s="12" t="s">
        <v>30</v>
      </c>
      <c r="H20" s="2">
        <v>0</v>
      </c>
      <c r="I20" s="2">
        <v>0</v>
      </c>
      <c r="J20" s="2">
        <v>0</v>
      </c>
      <c r="K20" s="1">
        <v>0</v>
      </c>
      <c r="L20" s="111"/>
      <c r="M20" s="115"/>
    </row>
  </sheetData>
  <mergeCells count="26">
    <mergeCell ref="B2:M2"/>
    <mergeCell ref="B4:B5"/>
    <mergeCell ref="C4:C5"/>
    <mergeCell ref="D4:D5"/>
    <mergeCell ref="E4:E5"/>
    <mergeCell ref="F4:F5"/>
    <mergeCell ref="G4:G5"/>
    <mergeCell ref="H4:H5"/>
    <mergeCell ref="K4:K5"/>
    <mergeCell ref="L4:L5"/>
    <mergeCell ref="M4:M5"/>
    <mergeCell ref="B6:B10"/>
    <mergeCell ref="C6:C10"/>
    <mergeCell ref="D6:D20"/>
    <mergeCell ref="E6:E15"/>
    <mergeCell ref="F6:F15"/>
    <mergeCell ref="L6:L10"/>
    <mergeCell ref="M6:M20"/>
    <mergeCell ref="B11:B15"/>
    <mergeCell ref="C11:C15"/>
    <mergeCell ref="L11:L15"/>
    <mergeCell ref="B16:B20"/>
    <mergeCell ref="C16:C20"/>
    <mergeCell ref="E16:E20"/>
    <mergeCell ref="F16:F20"/>
    <mergeCell ref="L16:L20"/>
  </mergeCells>
  <pageMargins left="0.25" right="0.25"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Отчет 6 мес 2024 10а</vt:lpstr>
      <vt:lpstr>10б</vt:lpstr>
      <vt:lpstr>'Отчет 6 мес 2024 10а'!_ftn1</vt:lpstr>
      <vt:lpstr>'Отчет 6 мес 2024 10а'!_ftnref1</vt:lpstr>
      <vt:lpstr>'Отчет 6 мес 2024 10а'!Область_печати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dc:creator>
  <cp:lastModifiedBy>Баскова Н.О.</cp:lastModifiedBy>
  <cp:lastPrinted>2024-07-18T16:38:42Z</cp:lastPrinted>
  <dcterms:created xsi:type="dcterms:W3CDTF">2024-06-30T20:03:53Z</dcterms:created>
  <dcterms:modified xsi:type="dcterms:W3CDTF">2024-07-18T16:42:51Z</dcterms:modified>
</cp:coreProperties>
</file>