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bookViews>
  <sheets>
    <sheet name="Мероприятия" sheetId="4" r:id="rId1"/>
  </sheets>
  <definedNames>
    <definedName name="_ftnref1" localSheetId="0">Мероприятия!#REF!</definedName>
    <definedName name="_xlnm.Print_Titles" localSheetId="0">Мероприятия!$5:$6</definedName>
  </definedNames>
  <calcPr calcId="144525"/>
</workbook>
</file>

<file path=xl/calcChain.xml><?xml version="1.0" encoding="utf-8"?>
<calcChain xmlns="http://schemas.openxmlformats.org/spreadsheetml/2006/main">
  <c r="E83" i="4" l="1"/>
  <c r="E18" i="4"/>
  <c r="E19" i="4"/>
  <c r="E84" i="4"/>
  <c r="E132" i="4"/>
  <c r="E128" i="4"/>
  <c r="D132" i="4"/>
  <c r="D128" i="4"/>
  <c r="E78" i="4" l="1"/>
  <c r="I78" i="4" l="1"/>
  <c r="I85" i="4"/>
  <c r="E107" i="4"/>
  <c r="E124" i="4"/>
  <c r="I77" i="4" l="1"/>
  <c r="I140" i="4"/>
  <c r="F137" i="4"/>
  <c r="D141" i="4"/>
  <c r="E141" i="4"/>
  <c r="F141" i="4" s="1"/>
  <c r="F143" i="4"/>
  <c r="E14" i="4"/>
  <c r="E13" i="4"/>
  <c r="D13" i="4"/>
  <c r="D14" i="4"/>
  <c r="D19" i="4"/>
  <c r="D18" i="4"/>
  <c r="D79" i="4"/>
  <c r="D83" i="4"/>
  <c r="D84" i="4"/>
  <c r="D78" i="4"/>
  <c r="E138" i="4"/>
  <c r="E137" i="4"/>
  <c r="D137" i="4"/>
  <c r="D138" i="4"/>
  <c r="F146" i="4"/>
  <c r="F145" i="4"/>
  <c r="E145" i="4"/>
  <c r="D145" i="4"/>
  <c r="F126" i="4"/>
  <c r="D124" i="4"/>
  <c r="F108" i="4"/>
  <c r="D107" i="4"/>
  <c r="E38" i="4"/>
  <c r="D38" i="4"/>
  <c r="F124" i="4" l="1"/>
  <c r="F107" i="4"/>
  <c r="E70" i="4" l="1"/>
  <c r="F138" i="4" l="1"/>
  <c r="E136" i="4"/>
  <c r="E82" i="4" l="1"/>
  <c r="E79" i="4"/>
  <c r="D136" i="4"/>
  <c r="F136" i="4" s="1"/>
  <c r="E68" i="4"/>
  <c r="E33" i="4" l="1"/>
  <c r="F88" i="4" l="1"/>
  <c r="E17" i="4" l="1"/>
  <c r="I31" i="4" l="1"/>
  <c r="I26" i="4"/>
  <c r="I21" i="4"/>
  <c r="I16" i="4"/>
  <c r="I40" i="4"/>
  <c r="I70" i="4"/>
  <c r="I69" i="4"/>
  <c r="I68" i="4"/>
  <c r="I71" i="4" s="1"/>
  <c r="I114" i="4"/>
  <c r="I113" i="4"/>
  <c r="I112" i="4"/>
  <c r="I111" i="4"/>
  <c r="I157" i="4"/>
  <c r="I156" i="4"/>
  <c r="I155" i="4"/>
  <c r="I177" i="4"/>
  <c r="I176" i="4"/>
  <c r="I175" i="4"/>
  <c r="I192" i="4"/>
  <c r="I187" i="4" s="1"/>
  <c r="I191" i="4"/>
  <c r="I186" i="4" s="1"/>
  <c r="I190" i="4"/>
  <c r="I185" i="4" s="1"/>
  <c r="I151" i="4" l="1"/>
  <c r="I32" i="4"/>
  <c r="I178" i="4"/>
  <c r="I115" i="4"/>
  <c r="I33" i="4"/>
  <c r="I34" i="4"/>
  <c r="I152" i="4"/>
  <c r="I149" i="4"/>
  <c r="I35" i="4"/>
  <c r="I158" i="4"/>
  <c r="I150" i="4"/>
  <c r="I41" i="4"/>
  <c r="I86" i="4"/>
  <c r="I193" i="4"/>
  <c r="I188" i="4"/>
  <c r="I36" i="4" l="1"/>
  <c r="I81" i="4"/>
  <c r="I7" i="4"/>
  <c r="I153" i="4"/>
  <c r="I80" i="4" s="1"/>
  <c r="I10" i="4" s="1"/>
  <c r="I8" i="4"/>
  <c r="I79" i="4" l="1"/>
  <c r="I11" i="4"/>
  <c r="I9" i="4" l="1"/>
  <c r="E113" i="4"/>
  <c r="E112" i="4"/>
  <c r="E120" i="4"/>
  <c r="D112" i="4"/>
  <c r="E116" i="4"/>
  <c r="D120" i="4"/>
  <c r="D113" i="4"/>
  <c r="D116" i="4"/>
  <c r="D72" i="4"/>
  <c r="E57" i="4"/>
  <c r="E52" i="4"/>
  <c r="D57" i="4"/>
  <c r="D52" i="4"/>
  <c r="E111" i="4" l="1"/>
  <c r="E176" i="4" l="1"/>
  <c r="F43" i="4" l="1"/>
  <c r="E29" i="4" l="1"/>
  <c r="E15" i="4"/>
  <c r="E25" i="4"/>
  <c r="D190" i="4"/>
  <c r="D185" i="4" s="1"/>
  <c r="D184" i="4" s="1"/>
  <c r="D194" i="4"/>
  <c r="D179" i="4"/>
  <c r="E178" i="4"/>
  <c r="E177" i="4"/>
  <c r="E175" i="4"/>
  <c r="D178" i="4"/>
  <c r="D177" i="4"/>
  <c r="D175" i="4"/>
  <c r="D176" i="4"/>
  <c r="D29" i="4" s="1"/>
  <c r="D27" i="4" s="1"/>
  <c r="D158" i="4"/>
  <c r="D157" i="4"/>
  <c r="D25" i="4" s="1"/>
  <c r="D156" i="4"/>
  <c r="D155" i="4"/>
  <c r="E169" i="4"/>
  <c r="D169" i="4"/>
  <c r="E164" i="4"/>
  <c r="D164" i="4"/>
  <c r="E159" i="4"/>
  <c r="D159" i="4"/>
  <c r="D111" i="4"/>
  <c r="E102" i="4"/>
  <c r="D102" i="4"/>
  <c r="E97" i="4"/>
  <c r="D97" i="4"/>
  <c r="E92" i="4"/>
  <c r="D92" i="4"/>
  <c r="D87" i="4"/>
  <c r="E62" i="4"/>
  <c r="E47" i="4"/>
  <c r="E42" i="4"/>
  <c r="E71" i="4"/>
  <c r="E36" i="4" s="1"/>
  <c r="E35" i="4"/>
  <c r="E69" i="4"/>
  <c r="D71" i="4"/>
  <c r="D36" i="4" s="1"/>
  <c r="D70" i="4"/>
  <c r="D35" i="4" s="1"/>
  <c r="D69" i="4"/>
  <c r="D34" i="4" s="1"/>
  <c r="D68" i="4"/>
  <c r="D33" i="4" s="1"/>
  <c r="D62" i="4"/>
  <c r="D42" i="4"/>
  <c r="D47" i="4"/>
  <c r="D153" i="4" l="1"/>
  <c r="D150" i="4"/>
  <c r="D151" i="4"/>
  <c r="D152" i="4"/>
  <c r="D189" i="4"/>
  <c r="D26" i="4"/>
  <c r="D11" i="4" s="1"/>
  <c r="D154" i="4"/>
  <c r="D23" i="4"/>
  <c r="D174" i="4"/>
  <c r="D24" i="4"/>
  <c r="D9" i="4" s="1"/>
  <c r="E37" i="4"/>
  <c r="D77" i="4"/>
  <c r="D82" i="4"/>
  <c r="F42" i="4"/>
  <c r="D67" i="4"/>
  <c r="E34" i="4"/>
  <c r="E12" i="4"/>
  <c r="E67" i="4"/>
  <c r="E174" i="4"/>
  <c r="E77" i="4"/>
  <c r="D37" i="4"/>
  <c r="D17" i="4"/>
  <c r="D15" i="4"/>
  <c r="D10" i="4" s="1"/>
  <c r="D32" i="4"/>
  <c r="D149" i="4" l="1"/>
  <c r="D22" i="4"/>
  <c r="D12" i="4"/>
  <c r="E32" i="4"/>
  <c r="D8" i="4"/>
  <c r="D7" i="4" s="1"/>
  <c r="F103" i="4"/>
  <c r="F102" i="4"/>
  <c r="F98" i="4"/>
  <c r="F97" i="4"/>
  <c r="F48" i="4"/>
  <c r="E10" i="4" l="1"/>
  <c r="F12" i="4"/>
  <c r="F47" i="4"/>
  <c r="F69" i="4"/>
  <c r="F74" i="4"/>
  <c r="F73" i="4"/>
  <c r="E72" i="4"/>
  <c r="F72" i="4" s="1"/>
  <c r="F79" i="4"/>
  <c r="F83" i="4"/>
  <c r="F82" i="4"/>
  <c r="E87" i="4"/>
  <c r="F87" i="4" s="1"/>
  <c r="F92" i="4"/>
  <c r="F93" i="4"/>
  <c r="F34" i="4" l="1"/>
  <c r="F67" i="4"/>
  <c r="F14" i="4"/>
  <c r="F68" i="4"/>
  <c r="F33" i="4"/>
  <c r="F13" i="4"/>
  <c r="F37" i="4"/>
  <c r="F38" i="4"/>
  <c r="F18" i="4"/>
  <c r="F17" i="4"/>
  <c r="F32" i="4"/>
  <c r="E190" i="4"/>
  <c r="E185" i="4" s="1"/>
  <c r="F195" i="4"/>
  <c r="E194" i="4"/>
  <c r="F194" i="4" s="1"/>
  <c r="F185" i="4" l="1"/>
  <c r="E184" i="4"/>
  <c r="F184" i="4" s="1"/>
  <c r="E189" i="4"/>
  <c r="F189" i="4" s="1"/>
  <c r="F190" i="4"/>
  <c r="F77" i="4"/>
  <c r="F78" i="4"/>
  <c r="E152" i="4"/>
  <c r="F176" i="4" l="1"/>
  <c r="F174" i="4"/>
  <c r="F181" i="4"/>
  <c r="E179" i="4"/>
  <c r="F179" i="4" s="1"/>
  <c r="E158" i="4"/>
  <c r="E156" i="4"/>
  <c r="E155" i="4"/>
  <c r="F170" i="4"/>
  <c r="F169" i="4"/>
  <c r="F165" i="4"/>
  <c r="F164" i="4"/>
  <c r="F163" i="4"/>
  <c r="F161" i="4"/>
  <c r="F160" i="4"/>
  <c r="F159" i="4"/>
  <c r="F29" i="4"/>
  <c r="E27" i="4"/>
  <c r="F27" i="4" s="1"/>
  <c r="E153" i="4" l="1"/>
  <c r="F153" i="4" s="1"/>
  <c r="E26" i="4"/>
  <c r="E151" i="4"/>
  <c r="F151" i="4" s="1"/>
  <c r="E24" i="4"/>
  <c r="E150" i="4"/>
  <c r="F150" i="4" s="1"/>
  <c r="E23" i="4"/>
  <c r="F158" i="4"/>
  <c r="F156" i="4"/>
  <c r="F155" i="4"/>
  <c r="E154" i="4"/>
  <c r="F154" i="4" s="1"/>
  <c r="E149" i="4" l="1"/>
  <c r="F149" i="4" s="1"/>
  <c r="E11" i="4"/>
  <c r="F11" i="4" s="1"/>
  <c r="F26" i="4"/>
  <c r="E9" i="4"/>
  <c r="F9" i="4" s="1"/>
  <c r="F24" i="4"/>
  <c r="E22" i="4"/>
  <c r="F22" i="4" s="1"/>
  <c r="E8" i="4"/>
  <c r="F23" i="4"/>
  <c r="F8" i="4" l="1"/>
  <c r="E7" i="4"/>
  <c r="F7" i="4" s="1"/>
</calcChain>
</file>

<file path=xl/sharedStrings.xml><?xml version="1.0" encoding="utf-8"?>
<sst xmlns="http://schemas.openxmlformats.org/spreadsheetml/2006/main" count="459" uniqueCount="148">
  <si>
    <t>МБ</t>
  </si>
  <si>
    <t>ОБ</t>
  </si>
  <si>
    <t>ФБ</t>
  </si>
  <si>
    <t>ВБ</t>
  </si>
  <si>
    <t>КИО</t>
  </si>
  <si>
    <t xml:space="preserve">Муниципальная программа, подпрограмма, основное мероприятие, мероприятие </t>
  </si>
  <si>
    <t>Результаты выполнения мероприятий</t>
  </si>
  <si>
    <t>Соисполнители</t>
  </si>
  <si>
    <t>Источ-ник</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</si>
  <si>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</si>
  <si>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</si>
  <si>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/нет/частично) </t>
  </si>
  <si>
    <t>Всего</t>
  </si>
  <si>
    <t>Выполнены в полном объеме</t>
  </si>
  <si>
    <t>Выполнены частично</t>
  </si>
  <si>
    <t xml:space="preserve">Степень освое-ния средств  </t>
  </si>
  <si>
    <t xml:space="preserve">Причины низкой степени освоения средств, невыполнения мероприятий </t>
  </si>
  <si>
    <t>Объемы и источники финансирования 
(тыс. руб.)</t>
  </si>
  <si>
    <t>Количество мероприятий, всего, в т.ч.:</t>
  </si>
  <si>
    <t>Не выполнены</t>
  </si>
  <si>
    <t>Степень выполнения мероприятий</t>
  </si>
  <si>
    <t>Отчет о ходе реализации</t>
  </si>
  <si>
    <t>1.1</t>
  </si>
  <si>
    <t xml:space="preserve">1.1.1
</t>
  </si>
  <si>
    <t xml:space="preserve">1.1.2
</t>
  </si>
  <si>
    <t>2.1</t>
  </si>
  <si>
    <t>2</t>
  </si>
  <si>
    <t>2.1.1</t>
  </si>
  <si>
    <t>3</t>
  </si>
  <si>
    <t>3.1</t>
  </si>
  <si>
    <t>3.1.1</t>
  </si>
  <si>
    <t>3.1.2</t>
  </si>
  <si>
    <t>3.1.3</t>
  </si>
  <si>
    <t>Муниципальная программа «Жилищная политика» на 2023 - 2028 годы.</t>
  </si>
  <si>
    <t>КЭР</t>
  </si>
  <si>
    <t>КСПВООДМ</t>
  </si>
  <si>
    <t xml:space="preserve">Основное мероприятие: «Комплекс мероприятий, направленных на сокращение жилищного фонда, признанного аварийным до 01.01.2017»
</t>
  </si>
  <si>
    <t>Мероприятие: «Ограничение несанкционированного доступа граждан в расселенные многоквартирные дома, признанные аварийными до 01.01.2017, и (или) на территорию вокруг домов, восстановление ограничения доступа»</t>
  </si>
  <si>
    <t xml:space="preserve">П 1.1
</t>
  </si>
  <si>
    <t>Региональный проект «Обеспечение устойчивого сокращения непригодного для проживания жилищного фонда»</t>
  </si>
  <si>
    <t xml:space="preserve">Мероприятие: «Обеспечение мероприятий по переселению граждан 
из аварийного жилищного фонда»
</t>
  </si>
  <si>
    <t>Основное мероприятие: «Комплекс мероприятий, направленных на расселение граждан из многоквартирных домов, признанных аварийными после 01.01.2017»</t>
  </si>
  <si>
    <t>Мероприятие: «Расселение граждан из аварийного жилищного фонда»</t>
  </si>
  <si>
    <t>2.1.2</t>
  </si>
  <si>
    <t>2.1.3</t>
  </si>
  <si>
    <t>2.1.4</t>
  </si>
  <si>
    <t>2.2</t>
  </si>
  <si>
    <t xml:space="preserve">Мероприятие: «Ограничение несанкционированного доступа граждан в расселенные многоквартирные дома, признанные аварийными после 01.01.2017, и (или) на территорию вокруг домов, восстановление ограничения доступа»
</t>
  </si>
  <si>
    <t xml:space="preserve">Основное мероприятие: «Снос домов и расселение граждан из многоквартирных домов, признанных аварийными и подлежащими сносу или реконструкции в разные годы»
</t>
  </si>
  <si>
    <t>2.2.1</t>
  </si>
  <si>
    <t>2.2.2</t>
  </si>
  <si>
    <t xml:space="preserve">Мероприятие: «Софинансирование за счет средств местного бюджета к субсидии из областного бюджета на мероприятия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</si>
  <si>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Подпрограмма «Обеспечение жильем молодых и многодетных семей города Мурманска» на 2023-2028 годы</t>
  </si>
  <si>
    <t xml:space="preserve">Основное мероприятие: «Предоставление молодым и многодетным семьям – участникам подпрограммы социальных выплат на приобретение (строительство) жилья, дополнительных социальных выплат в связи с рождением (усыновлением) ребенка»
</t>
  </si>
  <si>
    <t xml:space="preserve">Мероприятие: «Предоставление молодым и многодетным семьям – участникам подпрограммы социальных выплат на приобретение (строительство) жилья»
</t>
  </si>
  <si>
    <t xml:space="preserve">Мероприятие: «Предоставление молодым и многодетным семьям – участникам подпрограммы дополнительных социальных выплат в связи с рождением (усыновлением) ребенка»
</t>
  </si>
  <si>
    <t xml:space="preserve">Мероприятие: «Проведение мероприятий по 
информационной поддержке обеспечения жильем молодых и многодетных семей, а также организация проведения мероприятий по выдаче свидетельств молодым и многодетным семьям»
</t>
  </si>
  <si>
    <t>3.2</t>
  </si>
  <si>
    <t xml:space="preserve">Основное мероприятие «Предоставление единовременной денежной выплаты многодетным семьям на улучшение жилищных условий»
</t>
  </si>
  <si>
    <t>3.2.1</t>
  </si>
  <si>
    <t xml:space="preserve">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
</t>
  </si>
  <si>
    <t>4</t>
  </si>
  <si>
    <t xml:space="preserve">Подпрограмма «Улучшение жилищных условий малоимущих граждан, состоящих на учете в качестве нуждающихся в жилых помещениях, предоставляемых по договорам социального найма» на 2023-2028 годы
</t>
  </si>
  <si>
    <t>4.1</t>
  </si>
  <si>
    <t xml:space="preserve">Основное мероприятие «Обеспечение комфортным жильем малоимущих граждан, состоящих на учете в качестве нуждающихся в жилых помещениях, предоставляемых по договорам социального найма» 
</t>
  </si>
  <si>
    <t>4.1.1</t>
  </si>
  <si>
    <t xml:space="preserve">Мероприятие: «Приобретение жилых помещений для предоставления малоимущим гражданам, состоящим на учете в качестве нуждающихся в жилых помещениях, предоставляемых по договорам социального найма» 
</t>
  </si>
  <si>
    <t>Подпрограмма 2 «Расселение граждан из многоквартирных домов, признанных аварийными после 01.01.2017» на 2023-2028 годы</t>
  </si>
  <si>
    <t xml:space="preserve">Мероприятие: «Организация и проведение работ по подготовке документов, содержащих необходимые для осуществления кадастрового учета сведения о земельных участках многоквартирных домов»
</t>
  </si>
  <si>
    <t xml:space="preserve">Мероприятие: «Организация и проведение сноса расселенных аварийных домов, в том числе предпроектные работы»
</t>
  </si>
  <si>
    <t>КЭР, КСПВООДМ</t>
  </si>
  <si>
    <t xml:space="preserve"> Мероприятие: «Субсидия бюджетам муниципальных образований Мурманской области на софинансирование мероприятий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</si>
  <si>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 xml:space="preserve">                                                                                                                                                                                                                                                                                                                                                                                                                                                                                                                                                                                                                                                                                                                                                                                                                                                                                                          </t>
  </si>
  <si>
    <t>1.1.1</t>
  </si>
  <si>
    <t>Мероприятие: «Организация и проведение сноса расселенных многоквартирных домов, признанных аварийными до 01.01.2017, в том числе предпроектные работы»</t>
  </si>
  <si>
    <t>1.1.3</t>
  </si>
  <si>
    <t>Мероприятие: «Иной межбюджетный трансферт из областного бюджета местным бюджетам на приобретение жилых помещений для граждан, проживающих в аварийном жилищном фонде»</t>
  </si>
  <si>
    <t>муниципальной программы «Жилищная политика» на 2023-2028 годы</t>
  </si>
  <si>
    <t>да</t>
  </si>
  <si>
    <t xml:space="preserve">Запланировано на отчетный год  </t>
  </si>
  <si>
    <t>1.1.4</t>
  </si>
  <si>
    <t>КТРиС</t>
  </si>
  <si>
    <t xml:space="preserve">КИО, КТРиС, КЭР, КСПВООДМ </t>
  </si>
  <si>
    <t>КИО, КТРиС</t>
  </si>
  <si>
    <t>1.1.5</t>
  </si>
  <si>
    <t>Мероприятие "Субсидия бюджетам муниципальных образований Мурманской области на софинансирование мероприятий по сносу объектов капитального строительства (за счет средств резервного фонда Правительства Мурманской области)"</t>
  </si>
  <si>
    <t>Мероприятие "Софинансирование за счет средств местного бюджета к субсидии из областного бюджета на софинансирование мероприятий по сносу объектов капитального строительства (за счет средств резервного фонда Правительства Мурманской области)"</t>
  </si>
  <si>
    <t>2.3 количество земельных участков, занимаемых многоквартирными домами, в отношении которых подготовлена необходимая документация - 8 ед.</t>
  </si>
  <si>
    <t xml:space="preserve">1. Изготовление печатной продукции для информирования семей о возможности получения социальной выплаты на приобретение (строительство) жилья. 
2. Организация 3 торжественных мероприятий по вручению свидетельств молодым и многодетным семьям, ежегодно
</t>
  </si>
  <si>
    <t xml:space="preserve">1. Изготовлена печатная продукция для информирования семей о возможности получения социальной выплаты на приобретение (строительство) жилья. 
2. Проведено 3 торжественных мероприятий по вручению свидетельств молодым и многодетным семьям 
</t>
  </si>
  <si>
    <t>2.1.8</t>
  </si>
  <si>
    <t>2.1.9</t>
  </si>
  <si>
    <t xml:space="preserve">Софинансирование за счет средств местного бюджета к субсидии из 
областного бюджета на софинансирование мероприятий по 
переселению граждан из аварийного жилищного фонда, признанного таковым после 01.01.2017 (за счет средств резервного фонда Правительства Мурманской области)
</t>
  </si>
  <si>
    <t xml:space="preserve">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резервного фонда Правительства Мурманской области)
</t>
  </si>
  <si>
    <t xml:space="preserve">Основное мероприятие: 
«Снос домов и расселение граждан из многоквартирных 
домов, признанных аварийными и подлежащими сносу или реконструкции в разные годы»
</t>
  </si>
  <si>
    <t>Софинансирование за счет средств местного бюджета к субсидии из областного бюджета на мероприятия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t>
  </si>
  <si>
    <t>1.5 количество многоквартирных домов, признанных аварийными до 01.01.2017, в которые ограничен доступ - 9 ед.</t>
  </si>
  <si>
    <t xml:space="preserve">1.1 расселенная площадь жилых помещений в многоквартирных домах, признанных аварийными до 01.01.2017 -   0 кв.м;                                            1.2 количество расселенных жилых помещений многоквартирных домов, признанных аварийными до 01.01.2017 - 0 ед.;                                                       
0.1 количество граждан, расселенных из многоквартирных домов, признанных аварийными до 01.01.2017 - 0 чел.
</t>
  </si>
  <si>
    <t xml:space="preserve">2.1 расселенная площадь жилых помещений в многоквартирных домах, признанных аварийными после 01.01.2017 - 657,47 кв.м;                                                   2.2 количество расселенных жилых помещений многоквартирных домов, признанных аварийными после 01.01.2017 - 21 ед.;                                                           
0.2 количество граждан, расселенных из многоквартирных домов, признанных аварийными после 01.01.2017 - 34 чел.                                                        </t>
  </si>
  <si>
    <t xml:space="preserve">2.6. количество многоквартирных домов, признанных аварийными после 01.01.2017, в которые ограничен доступ - 8 ед.
</t>
  </si>
  <si>
    <t xml:space="preserve">0.2. Количество граждан, расселенных из многоквартирных домов, признанных аварийными после 01.01.2017.-67 чел.
2.1. Расселенная площадь жилых помещений в многоквартирных домах, признанных аварийными после 01.01.2017.-631,82 кв.м
2.2. Количество расселенных жилых помещений многоквартирных домов, признанных аварийными после 01.01.2017 -26 ед.
</t>
  </si>
  <si>
    <t xml:space="preserve">Субсидия бюджетам муниципальных образований Мурманской области на софинансирование мероприятий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</si>
  <si>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0.2. Количество граждан, расселенных из многоквартирных домов, признанных аварийными после 01.01.2017-1246 чел.
2.8. Расселенная площадь жилых помещений в многоквартирных домах, признанных аварийными и подлежащими сносу или реконструкции в разные годы-22685,02 кв.м
2.7. Количество расселенных жилых помещений в многоквартирных домах, признанных аварийными и подлежащими сносу или реконструкции в разные годы -625 ед.</t>
  </si>
  <si>
    <t>нет</t>
  </si>
  <si>
    <t>0.2. Количество граждан, расселенных из многоквартирных домов, признанных аварийными после 01.01.2017-0 чел.
2.8. Расселенная площадь жилых помещений в многоквартирных домах, признанных аварийными и подлежащими сносу или реконструкции в разные годы-0 кв.м
2.7. Количество расселенных жилых помещений в многоквартирных домах, признанных аварийными и подлежащими сносу или реконструкции в разные годы -0 ед.</t>
  </si>
  <si>
    <t xml:space="preserve">0.7 количество семей малоимущих граждан, состоящих на учете в качестве нуждающихся в жилых помещениях, предоставляемых по договорам социального найма, улучшивших жилищные условия - 1 ед. 
4.1 общая площадь жилых помещений, приобретенных с целью предоставления малоимущим гражданам - 35,7 кв.м
</t>
  </si>
  <si>
    <t xml:space="preserve">Подпрограмма 1 «Расселение граждан из многоквартирных домов, признанных аварийными до 01.01.2017» на 2023 - 2028 годы
</t>
  </si>
  <si>
    <t>частично</t>
  </si>
  <si>
    <t xml:space="preserve">0.7 количество семей малоимущих граждан, состоящих на учете в качестве нуждающихся в жилых помещениях, предоставляемых по договорам социального найма, улучшивших жилищные условия - 0 ед.
4.1 общая площадь жилых помещений, приобретенных с целью предоставления малоимущим гражданам - 46,1 кв.м
</t>
  </si>
  <si>
    <t>0.6. Количество многодетных семей, улучшивших свои жилищные условия с использованием единовременной денежной выплаты - 30 ед.
3.3. Количество многодетных семей, получивших единовременную денежную выплату на улучшение жилищных условий - 30 ед.</t>
  </si>
  <si>
    <t>0.3. Количество молодых и многодетных семей, улучшивших свои жилищные условия - 52 ед.
0.4. Количество молодых семей, в которых возраст одного из супругов либо одного родителя в неполной семье достиг 36 лет, улучшивших свои жилищные условия - 41 ед.
3.1. Количество семей, получивших свидетельство о праве на получение социальной выплаты на приобретение (строительство) жилья - 52 ед.
3.2. 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 - 41 ед.</t>
  </si>
  <si>
    <t>0.5. Количество семей - участников подпрограммы, получивших дополнительную социальную выплату в связи с рождением (усыновлением) ребенка - 20 ед.</t>
  </si>
  <si>
    <t xml:space="preserve">1.3. Количество снесенных многоквартирных домов, признанных аварийными до 01.01.2017 - 9 ед.
</t>
  </si>
  <si>
    <t>1.5 количество многоквартирных домов, признанных аварийными до 01.01.2017, в которые ограничен доступ - 23 ед.</t>
  </si>
  <si>
    <t xml:space="preserve">2.4. количество снесенных многоквартирных домов, признанных аварийными после 01.01.2017 - 3 ед.
</t>
  </si>
  <si>
    <t xml:space="preserve">2.4 количество снесенных многоквартирных домов, признанных аварийными после 01.01.2017 - 0 ед. 
</t>
  </si>
  <si>
    <t xml:space="preserve">2.6 количество многоквартирных домов, признанных аварийными после 01.01.2017, в которые ограничен доступ - 14 ед.
</t>
  </si>
  <si>
    <t xml:space="preserve">Фактическое исполнение  </t>
  </si>
  <si>
    <t>за 9 месяцев 2025 года</t>
  </si>
  <si>
    <t xml:space="preserve">1.1 расселенная площадь жилых помещений в многоквартирных домах, признанных аварийными до 01.01.2017 - 8180,22кв.м;                                           
1.2 количество расселенных жилых помещений многоквартирных домов, признанных аварийными до 01.01.2017 - 224 ед.;                                                        
0.1 количество граждан, расселенных из многоквартирных домов, признанных аварийными до 01.01.2017 - 508 чел.
</t>
  </si>
  <si>
    <t xml:space="preserve">на начало 2025 года не расселены 1303 человека из 585 жилых помещений общей площадью 19256,42 кв.м, не расселенным гражданам, которые являются собственниками и нанимателями жилых помещений в 2025 году осуществляется предоставление благоустроенных жилых помещений в построенных домах 9 по улице Успенского и 5 корп.1 по улице Полярные Зори города Мурманска , введеных в эксплуатацию и переданых жилых помещений в собственность муниципального образования город Мурманск, завершены мероприятия по предоставлению 3 жилых помещений в построенном доме 41 по улице Академика Павлова. А так же собственникам жилых помещений производится выплата выкупной стоимости по судебным решениям.
На отчетную дату расселены 508 человек из 224 жилых помещений общей площадью 8180,22кв.м, из них:
- 430 человек из 180 жилых помещений общей площадью 6944,92 кв.м в благоустроенные жилые помещения;
- завершена процедура выкупа 44 жилых помещений общей площадью 1235,3 кв.м, (78 человек).
Финасирование предусмотрено на выплата выкупной стоимости собственникам жилых помещений.
</t>
  </si>
  <si>
    <t xml:space="preserve">2.1 расселенная площадь жилых помещений в многоквартирных домах, признанных аварийными после 01.01.2017 - 628,85 кв.м;                                                   
2.2 количество расселенных жилых помещений многоквартирных домов, признанных аварийными после 01.01.2017 - 21 ед.;
0.2 количество граждан, расселенных из многоквартирных домов, признанных аварийными после 01.01.2017 - 31 чел.                                            </t>
  </si>
  <si>
    <t xml:space="preserve">0.2. Количество граждан, расселенных из многоквартирных домов, признанных аварийными после 01.01.2017.-50 чел.
2.1. Расселенная площадь жилых помещений в многоквартирных домах, признанных аварийными после 01.01.2017.-463,8 кв.м
2.2. Количество расселенных жилых помещений многоквартирных домов, признанных аварийными после 01.01.2017 -20 ед.
</t>
  </si>
  <si>
    <t>Согласно бюджетной росписи: 
-на мероприятия Регионального проекта «Обеспечение устойчивого сокращения непригодного для проживания жилищного фонда» предусмотрено финансирование в размере 196 983,0 тыс.руб. из них:
МБ - 101 985,2 тыс.руб.;
ОБ - 94 997,8 тыс.руб.
Освоение состовляет 51,69 %;
-на мероприятия 2.1.8 и 2.1.9 предусмотрено финансирование в размере 65 398,8 тыс.руб. из них:
МБ - 32 699,4 тыс.руб.;
ОБ - 32 699,4 тыс.руб.
Освоение состовляет 19,04 %</t>
  </si>
  <si>
    <t xml:space="preserve">На отчетную дату финансирование на расселение граждан из аварийных жилых помещений не предусмотрено.
В стадии исполнения находится  МК от 13.11.2023 № 127, заключенный комитетом с ООО Специализированный застройщик «Арктикум» на приобретение 19 жилых помещений общей площадью не менее 792,2 кв. м в строящемся многоквартирном доме по ул. Шевченко с целью расселения граждан из аварийного жилищного фонда (Больничный городок), цена контракта 95 064 000,00 руб. Срок передачи жилых помещений по контракту – 14.11.2025. Согласно информации, полученной от застройщика 06.06.2025, новый плановый срок окончания работ по строительству многоквартирного дома – конец 2 квартала 2026 года. По условиям контракта, окончательный расчет по контракту должен быть произведен комитетом в срок до 31.12.2025 в сумме 9 506 400,00 руб. В связи с переносом сроков сдачи, окончательный расчет по контракту не может быть произведен в текущем финансовом году. Соответственно, при условии передачи заказчику жилых помещений по контракту в июне 2026 года срок оплаты по контракту должен быть изменен.
В сложившейся ситуации администрацией города Мурманска в адрес Министерства строительства Мурманской области (далее – Минстрой МО) было направлено письмо от 16.06.2025 о возможности переноса средств, предусмотренных бюджетом Мурманской области в 2025 году на оплату контракта, на 2026 финансовый год. В ответном письме Минстрой МО информирует, что в соответствии с абзацем 3 пункта 1.7 постановления Правительства Мурманской области от 30.12.2020 № 978-ПП «О мерах по обеспечению исполнения областного бюджета» остатки неиспользованных бюджетных ассигнований на начало текущего финансового года на оплату муниципальных контрактов (контрактов, договоров), заключенных от имени муниципальных образований (муниципальных учреждений) на поставку товаров, выполнение работ, оказание услуг, подлежавших в соответствии с условиями этих муниципальных контрактов оплате в отчетном финансовом году могут быть подтверждены путем внесения изменений в сводную бюджетную роспись областного бюджета на текущий финансовый год и на плановый период на основании обращений главных распорядителей средств областного бюджета не позднее 1 марта текущего финансового года в соответствии с утвержденным им порядком в целях увеличения бюджетных ассигнований. В связи с чем, средства в объеме 9 411 336,00 будут подтверждены в 2026 году.
После подтверждения средств будет рассмотрен вопрос о возможности изменения существенных условий контракта в части изменения сроков его оплаты на 2026 год.
</t>
  </si>
  <si>
    <t>Расселено за отчетный период-31 человек из 21 жилого помещения общ. пл. 628,85 кв.м  в благоустроенные жилые помещения, приобретенные в 2024 году и ранее, в т.ч. завершена процедура выкупа  14 жилых помещений общей площадью 424,21 кв.м (16 чел.).
Запланировано приобрести 3 жилых помещения. За 9 месяцев 2025 года опубликовано 10 извещений о проведении закупок на приобретение жилых помещений. По итогам процедур закупок заключено 3 муниципальных контракта на приобретение двух однокомнатных и одной двухкомнотной квартир, два контракта исполнены один контракт в стадии исполнения.</t>
  </si>
  <si>
    <t xml:space="preserve">Мероприятия по переселению граждан из аварийных домов 13, 15 по пер. Русанова.
Расселено за отчетный период-50 человек из 20 жилых помещений общ. пл. 463,8 кв.м  в отремонтированные благоустроенные жилые помещения из пустующего жилищного фонда, в т.ч. завершена процедура выкупа  6 жилых помещений общей площадью 129,18 кв.м (7 чел.).
Финансирование предназначено для возмещение расходов на ремот предоставляемых жилых помещений и на выплату выкупной стоимости собственникам жилых помещений.
В Управление капитального строительства города Мурманска была подана заявка на ремонт пустующих жилых помещений для переселения граждан из аварийных домов, заключено соглашение на возмещение стоимости ремонта и произведена выплата.
</t>
  </si>
  <si>
    <t>0.3. Количество молодых и многодетных семей, улучшивших свои жилищные условия - 48 ед.
0.4. Количество молодых семей, в которых возраст одного из супругов либо одного родителя в неполной семье достиг 36 лет, улучшивших свои жилищные условия - 32 ед.
3.1. Количество семей, получивших свидетельство о праве на получение социальной выплаты на приобретение (строительство) жилья - 58 ед.
3.2. 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 - 39 ед.</t>
  </si>
  <si>
    <t>0.5. Количество семей - участников подпрограммы, получивших дополнительную социальную выплату в связи с рождением (усыновлением) ребенка - 10 ед.</t>
  </si>
  <si>
    <t>0.6. Количество многодетных семей, улучшивших свои жилищные условия с использованием единовременной денежной выплаты - 12 ед.
3.3. Количество многодетных семей, получивших единовременную денежную выплату на улучшение жилищных условий - 21 ед.</t>
  </si>
  <si>
    <t xml:space="preserve">Право на получение социальной выплаты на приобретение (строительство) жилья удостоверяется именным документом - Свидетельством о праве на получение социальной выплаты на приобретение (строительство) жилья (далее – Свидетельство).
За 9 месяцев 2025 года было выдано 97 Свидетельств, в том числе:
- 26 Свидетельств по муниципальной Программе (16 Свидетельств молодым семьям и 10 Свидетельств многодетным семьям);
- 32 Свидетельства молодым семьям в рамках мероприятия по обеспечению жильем молодых семей государственной Программы Мурманской области;
- 39 Свидетельств семьям, достигшим возраста 36 лет.
По состоянию на 01.10.2025 улучшили свои жилищные условия 80 семей, которым были перечислены средства социальной выплаты на общую сумму 90 402,6 тыс. руб. (80 % от плана), в том числе:
- 21 семья (в том числе 8 многодетных семей) по муниципальной Программе, которым перечислены социальные выплаты за счет средств бюджета муниципального образования город Мурманск на общую сумму 21 742,0 тыс. руб.;
- 27 семей в рамках мероприятия по обеспечению жильем молодых семей государственной Программы Мурманской области, которым перечислены социальные выплаты за счет средств областного бюджета, а также местного бюджета на общую сумму 32 987,1 тыс. руб., из них средства областного бюджета – 16 493,5 тыс. руб.;
- 32 семьи, достигшие возраста 36 лет, которым перечислены социальные выплаты за счет средств областного и местного бюджетов на общую сумму 35 673,6 тыс. руб., в том числе средства областного бюджета – 17 836,8 тыс. руб.
За 9 месяцев 2025 года дополнительные социальные выплаты в связи с рождением ребенка были выплачены 10 семьям на общую сумму 1 588,3 тыс. руб. за счет средств бюджета муниципального образования город Мурманск.
</t>
  </si>
  <si>
    <t>По состоянию на 01.10.2025 на информационную поддержку муниципальной Программы было израсходовано 323,5 тыс. руб. за счет средств бюджета муниципального образования город Мурманск.
Оплата  МК на изготовление печатной продукции – 4 кв. 2025 года. 
Заключение МК на изготовление печатной продукции – 3 кв. 2025 года, оплата МК – 4 кв. 2025 года.</t>
  </si>
  <si>
    <t>За 9 месяцев 2025 года ЕДВ получила 21 многодетная семья на общую сумму        7 940,0 тыс. руб., что составляет 77,8 % от общего объема запланированных средств, из них 12 многодетных семей улучшили свои жилищные условия с использованием ЕДВ.</t>
  </si>
  <si>
    <t>В 2025 году опубликовано 1 извещение о проведении закупок на приобретение жилого помещения. По итогам процедуры закупки заключен 1 контракт на приобретение двухкомнатной квартиры общей площадью 46,1 кв. м общей стоимостью 3 793 487,25 руб. Контракт исполнен.
В 2025 году  работы по предоставлению приобретенного жилого помещения продолжатся.</t>
  </si>
  <si>
    <t>2.3 количество земельных участков, занимаемых многоквартирными домами, в отношении которых подготовлена необходимая документация - 3 ед.</t>
  </si>
  <si>
    <t xml:space="preserve">За 9 месяцев 2025 года выполнены кадастровые работы в отношении         3 земельных участков, на которых расположены многоквартирные дома, признанные аварийными и подлежащие сносу. В связи с тем, что до утверждения схемы расположения земельных участков на кадастровом плане территории (далее – Схема) необходимо проведение общественных обсуждений, в отношении 2 земельных участков были выполнены - кадастровая съемка и изготовление Схемы.  Общая стоимость работ составила               115000 рублей. 
В  настоящее время  Комитетом заключен муниципальный контракт на выполнение кадастровых работ по 2 земельным участкам после утверждения Схемы  (оформление межевого плана) на сумму 60000 рублей. Срок исполнения контракта -  ноябрь 2025 года.
</t>
  </si>
  <si>
    <t xml:space="preserve">1.3. Количество снесенных многоквартирных домов, признанных аварийными до 01.01.2017 -3 ед.
</t>
  </si>
  <si>
    <t xml:space="preserve">В рамках данного мероприятия заключено 3 муниципальных контракта на выполнение работ по сносу аварийных многоквартирных домов, в том числе:
- от 26.05.2025 № 134 (ул. Зеленая, д. 62), срок исполнения - 01.07.2025, работы выполнены, оплачены на сумму 1 180,5 тыс.руб.;
- от 18.06.2025 № 145 (ул. Александра Невского, д. 90), срок исполнения - 13.08.2025, работ выполнены, оплачены на сумму 1 499,0 тыс.руб.;
- от 25.08.2025 № 208 (ул. Алексея Генералова, д. 18), срок исполнения 24.09.2025, работы выполнены, не оплачены.
Размещение закупок на определение подрядных организаций для выполнения работ по сносу остальных аварийных многоквартирных домов запланировано на октябрь - ноябрь 2025 года. 
Низкое исполнение связано с имеющимися на исполнении муниципальными контрактами, а также планируемыми к заключению контрактами в 4 квартале 2025 года.       
Дополнительно сообщаю, что в рамках непрограммной части в соответствии с решением КЧС был заключен муниципальный контракт на выполнение работ по сносу от 19.08.2025 № 206 (ул. Алексея Генералова, д. 25), срок исполнения 24.09.2025, раборты выполнены, ведется приемка результата выполненных работ.                                                                                   </t>
  </si>
  <si>
    <t>В целях недопущения причинения вреда жизни и здоровья граждан, предупреждения угрозы возникновения чрезвычайных ситуаций и в связи с угрозой внезапного обрушения зданий, а также в целях организации работ по предотвращению несанкционированного доступа в расселенные аварийные многоквартирные дома и (или) на территорию вокруг дома заключено 3 муниципальных контракта с подрядными организациями. Выполнены и оплачены работы по ограничению доступа по 23 домам. Ограничение доступа выполнялось неоднократно. Всего ограничение доступа было выполнено 41 раз.</t>
  </si>
  <si>
    <t xml:space="preserve">В настоящее время не заключены муниципальные контракты на выполнение работ по сносу аварийных многоквартирных домов. 
Размещение закупок на выполнение работ по сносу аварийных многоквартирных домов запланировано на октябрь 2025 года.
Низкое исполнение связано с отсутствием заключенных муниципальных контрактов по данному мероприятию.
Дополнительно сообщаю, что в рамках непрограммной части в соответствии с решением КЧС был заключен муниципальный контракт на выполнение работ по сносу от 19.08.2025 № 207 (ул. Советскаяа, д. 15), срок исполнения 24.09.2025, раборты выполнены, оплачены в сумме 3 442,9 тыс.руб.    </t>
  </si>
  <si>
    <t>В целях недопущения причинения вреда жизни и здоровья граждан, предупреждения угрозы возникновения чрезвычайных ситуаций и в связи с угрозой внезапного обрушения зданий, а также в целях организации работ по предотвращению несанкционированного доступа в расселенные аварийные многоквартирные дома и (или) на территорию вокруг дома заключено 3 муниципальных контракта с подрядными организациями. Выполнены и оплачены работы по ограничению доступа по 14 домам. Ограничение доступа выполнялось неоднократно. Всего ограничение доступа было выполнено 32 раза.</t>
  </si>
  <si>
    <t>Низкое освоение бюджета связано с исполнением мероприятий в соответствии с заключенными муниципальными контрактами и планируемыми к заключению контрактами в 4 квартале 2025 года.</t>
  </si>
  <si>
    <t>2.1.10</t>
  </si>
  <si>
    <t>2.1.11</t>
  </si>
  <si>
    <t>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высвобождаемых в результате списания двух третей задолженности по бюджетным кредитам в соответствии с постановлением Правительства Российской Федерации от 01.02.2025 № 79</t>
  </si>
  <si>
    <t>Софинансирование за счет средств местного бюджета к 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высвобождаемых в результате списания двух третей задолженности по бюджетным кредитам в соответствии с постановлением Правительства Российской Федерации от 01.02.2025 № 79</t>
  </si>
  <si>
    <t>После решения Совета депутатов города Мурманска будут внесены изменения в муниципальную программу</t>
  </si>
  <si>
    <t>2.10 Количество отремонтированных пустующих жилых помещений -10 ед.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</si>
</sst>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4" x14ac:knownFonts="1">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Calibri"/>
      <family val="2"/>
      <charset val="204"/>
      <scheme val="minor"/>
    </font>
    <font>
      <sz val="11"/>
      <color theme="1"/>
      <name val="Times New Roman"/>
      <family val="1"/>
      <charset val="204"/>
    </font>
    <font>
      <u/>
      <sz val="11"/>
      <color theme="10"/>
      <name val="Calibri"/>
      <family val="2"/>
      <charset val="204"/>
      <scheme val="minor"/>
    </font>
    <font>
      <b/>
      <sz val="14"/>
      <color theme="1"/>
      <name val="Times New Roman"/>
      <family val="1"/>
      <charset val="204"/>
    </font>
    <font>
      <u/>
      <sz val="11"/>
      <color theme="10"/>
      <name val="Times New Roman"/>
      <family val="1"/>
      <charset val="204"/>
    </font>
    <font>
      <sz val="11"/>
      <color rgb="FF000000"/>
      <name val="Times New Roman"/>
      <family val="1"/>
      <charset val="204"/>
    </font>
    <font>
      <sz val="11"/>
      <name val="Times New Roman"/>
      <family val="1"/>
      <charset val="204"/>
    </font>
    <font>
      <sz val="12"/>
      <name val="Times New Roman"/>
      <family val="1"/>
      <charset val="204"/>
    </font>
    <font>
      <sz val="10.5"/>
      <color theme="1"/>
      <name val="Times New Roman"/>
      <family val="1"/>
      <charset val="204"/>
    </font>
    <font>
      <sz val="10"/>
      <name val="Arial Cyr"/>
      <charset val="204"/>
    </font>
    <font>
      <u/>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899">
    <xf numFmtId="0" fontId="0" fillId="0" borderId="0"/>
    <xf numFmtId="0" fontId="1" fillId="0" borderId="0"/>
    <xf numFmtId="0" fontId="2" fillId="0" borderId="0"/>
    <xf numFmtId="9"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8" fillId="0" borderId="0"/>
    <xf numFmtId="0" fontId="3" fillId="0" borderId="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22">
    <xf numFmtId="0" fontId="0" fillId="0" borderId="0" xfId="0"/>
    <xf numFmtId="0" fontId="4" fillId="0" borderId="0" xfId="0" applyFont="1" applyAlignment="1">
      <alignment vertical="top" wrapText="1"/>
    </xf>
    <xf numFmtId="0" fontId="4" fillId="0" borderId="1" xfId="0" applyFont="1" applyBorder="1" applyAlignment="1">
      <alignment horizontal="center" vertical="top" wrapText="1"/>
    </xf>
    <xf numFmtId="4" fontId="8"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top"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4" fontId="4" fillId="3" borderId="3"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3" borderId="1"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4" fillId="3" borderId="1" xfId="5" applyNumberFormat="1"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8" xfId="0" applyNumberFormat="1" applyFont="1" applyBorder="1" applyAlignment="1">
      <alignment horizontal="center" vertical="top" wrapText="1"/>
    </xf>
    <xf numFmtId="49" fontId="4" fillId="0" borderId="0" xfId="0" applyNumberFormat="1" applyFont="1" applyAlignment="1">
      <alignmen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6" xfId="5" applyNumberFormat="1" applyFont="1" applyFill="1" applyBorder="1" applyAlignment="1">
      <alignment horizontal="center" vertical="center" wrapText="1"/>
    </xf>
    <xf numFmtId="4" fontId="4" fillId="0" borderId="1" xfId="5" applyNumberFormat="1" applyFont="1" applyFill="1" applyBorder="1" applyAlignment="1">
      <alignment horizontal="center" vertical="center"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4" fillId="4" borderId="1" xfId="0" applyFont="1" applyFill="1" applyBorder="1" applyAlignment="1">
      <alignment vertical="center" wrapText="1"/>
    </xf>
    <xf numFmtId="0" fontId="4" fillId="4" borderId="6"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6" xfId="5" applyNumberFormat="1"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0" fillId="0" borderId="1" xfId="1" applyFont="1" applyBorder="1" applyAlignment="1">
      <alignment horizontal="center" vertical="top" wrapText="1"/>
    </xf>
    <xf numFmtId="49" fontId="4" fillId="0" borderId="1" xfId="0" applyNumberFormat="1" applyFont="1" applyBorder="1" applyAlignment="1">
      <alignment horizontal="center" vertical="top" wrapText="1"/>
    </xf>
    <xf numFmtId="49" fontId="4" fillId="0" borderId="1" xfId="0" applyNumberFormat="1" applyFont="1" applyFill="1" applyBorder="1" applyAlignment="1">
      <alignment horizontal="center" vertical="top" wrapText="1"/>
    </xf>
    <xf numFmtId="0" fontId="4" fillId="0" borderId="2" xfId="1" applyFont="1" applyBorder="1" applyAlignment="1">
      <alignment horizontal="left" vertical="top" wrapText="1"/>
    </xf>
    <xf numFmtId="0" fontId="4" fillId="0" borderId="4" xfId="1" applyFont="1" applyBorder="1" applyAlignment="1">
      <alignment horizontal="left" vertical="top" wrapText="1"/>
    </xf>
    <xf numFmtId="0" fontId="4" fillId="0" borderId="3" xfId="1" applyFont="1" applyBorder="1" applyAlignment="1">
      <alignment horizontal="left" vertical="top" wrapText="1"/>
    </xf>
    <xf numFmtId="0" fontId="10" fillId="0" borderId="2" xfId="1" applyFont="1" applyBorder="1" applyAlignment="1">
      <alignment horizontal="center" vertical="top" wrapText="1"/>
    </xf>
    <xf numFmtId="0" fontId="10" fillId="0" borderId="4" xfId="1" applyFont="1" applyBorder="1" applyAlignment="1">
      <alignment horizontal="center" vertical="top" wrapText="1"/>
    </xf>
    <xf numFmtId="0" fontId="10" fillId="0" borderId="3" xfId="1" applyFont="1" applyBorder="1" applyAlignment="1">
      <alignment horizontal="center" vertical="top"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0" borderId="3" xfId="2"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7" fillId="0" borderId="2"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11" fillId="0" borderId="1" xfId="2" applyFont="1" applyBorder="1" applyAlignment="1">
      <alignment horizontal="lef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horizontal="center" vertical="center"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4" fillId="0" borderId="1" xfId="2" applyFont="1" applyBorder="1" applyAlignment="1">
      <alignment horizontal="left"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6" fillId="0" borderId="0" xfId="0" applyFont="1" applyAlignment="1">
      <alignment horizontal="center" vertical="top" wrapText="1"/>
    </xf>
    <xf numFmtId="49" fontId="4" fillId="0" borderId="2"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2" borderId="1" xfId="1" applyFont="1" applyFill="1" applyBorder="1" applyAlignment="1">
      <alignment horizontal="left" vertical="top" wrapText="1"/>
    </xf>
    <xf numFmtId="0" fontId="4" fillId="0" borderId="1" xfId="0" applyFont="1" applyBorder="1" applyAlignment="1">
      <alignment horizontal="left" vertical="top" wrapText="1"/>
    </xf>
    <xf numFmtId="9" fontId="4" fillId="0" borderId="1" xfId="3" applyFont="1" applyBorder="1" applyAlignment="1">
      <alignment horizontal="center" vertical="top" wrapText="1"/>
    </xf>
    <xf numFmtId="0" fontId="4" fillId="0" borderId="1" xfId="1" applyFont="1" applyBorder="1" applyAlignment="1">
      <alignment horizontal="left" vertical="top" wrapText="1"/>
    </xf>
    <xf numFmtId="0" fontId="9" fillId="0" borderId="2"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3" xfId="2" applyFont="1" applyFill="1" applyBorder="1" applyAlignment="1">
      <alignment horizontal="left" vertical="top" wrapText="1"/>
    </xf>
    <xf numFmtId="0" fontId="7" fillId="0" borderId="1" xfId="4" applyFont="1" applyFill="1" applyBorder="1" applyAlignment="1">
      <alignment horizontal="center" vertical="center" wrapText="1"/>
    </xf>
    <xf numFmtId="0" fontId="9" fillId="0" borderId="2" xfId="2" applyFont="1" applyBorder="1" applyAlignment="1">
      <alignment horizontal="left" vertical="top" wrapText="1"/>
    </xf>
    <xf numFmtId="0" fontId="9" fillId="0" borderId="4" xfId="2" applyFont="1" applyBorder="1" applyAlignment="1">
      <alignment horizontal="left" vertical="top" wrapText="1"/>
    </xf>
    <xf numFmtId="0" fontId="9" fillId="0" borderId="3" xfId="2" applyFont="1" applyBorder="1" applyAlignment="1">
      <alignment horizontal="left" vertical="top" wrapText="1"/>
    </xf>
    <xf numFmtId="0" fontId="13" fillId="0" borderId="4" xfId="2" applyFont="1" applyBorder="1" applyAlignment="1">
      <alignment horizontal="left" vertical="top" wrapText="1"/>
    </xf>
    <xf numFmtId="0" fontId="13" fillId="0" borderId="3" xfId="2" applyFont="1" applyBorder="1" applyAlignment="1">
      <alignment horizontal="left" vertical="top" wrapText="1"/>
    </xf>
    <xf numFmtId="49" fontId="4" fillId="5" borderId="2"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wrapText="1"/>
    </xf>
    <xf numFmtId="49" fontId="4" fillId="5" borderId="3"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0" fontId="11" fillId="0" borderId="2" xfId="2" applyFont="1" applyBorder="1" applyAlignment="1">
      <alignment horizontal="left" vertical="top" wrapText="1"/>
    </xf>
    <xf numFmtId="0" fontId="11" fillId="0" borderId="4" xfId="2" applyFont="1" applyBorder="1" applyAlignment="1">
      <alignment horizontal="left" vertical="top" wrapText="1"/>
    </xf>
    <xf numFmtId="0" fontId="11" fillId="0" borderId="3" xfId="2" applyFont="1" applyBorder="1" applyAlignment="1">
      <alignment horizontal="left" vertical="top" wrapText="1"/>
    </xf>
  </cellXfs>
  <cellStyles count="899">
    <cellStyle name="Гиперссылка" xfId="4" builtinId="8"/>
    <cellStyle name="Обычный" xfId="0" builtinId="0"/>
    <cellStyle name="Обычный 10" xfId="7"/>
    <cellStyle name="Обычный 10 10" xfId="8"/>
    <cellStyle name="Обычный 10 2" xfId="9"/>
    <cellStyle name="Обычный 10 2 2" xfId="10"/>
    <cellStyle name="Обычный 10 2 2 2" xfId="11"/>
    <cellStyle name="Обычный 10 2 3" xfId="12"/>
    <cellStyle name="Обычный 10 2 3 2" xfId="13"/>
    <cellStyle name="Обычный 10 2 4" xfId="14"/>
    <cellStyle name="Обычный 10 2 4 2" xfId="15"/>
    <cellStyle name="Обычный 10 2 5" xfId="16"/>
    <cellStyle name="Обычный 10 2 5 2" xfId="17"/>
    <cellStyle name="Обычный 10 2 6" xfId="18"/>
    <cellStyle name="Обычный 10 2 6 2" xfId="19"/>
    <cellStyle name="Обычный 10 2 7" xfId="20"/>
    <cellStyle name="Обычный 10 2 7 2" xfId="21"/>
    <cellStyle name="Обычный 10 2 8" xfId="22"/>
    <cellStyle name="Обычный 10 2 8 2" xfId="23"/>
    <cellStyle name="Обычный 10 2 9" xfId="24"/>
    <cellStyle name="Обычный 10 3" xfId="25"/>
    <cellStyle name="Обычный 10 3 2" xfId="26"/>
    <cellStyle name="Обычный 10 4" xfId="27"/>
    <cellStyle name="Обычный 10 4 2" xfId="28"/>
    <cellStyle name="Обычный 10 5" xfId="29"/>
    <cellStyle name="Обычный 10 5 2" xfId="30"/>
    <cellStyle name="Обычный 10 6" xfId="31"/>
    <cellStyle name="Обычный 10 6 2" xfId="32"/>
    <cellStyle name="Обычный 10 7" xfId="33"/>
    <cellStyle name="Обычный 10 7 2" xfId="34"/>
    <cellStyle name="Обычный 10 8" xfId="35"/>
    <cellStyle name="Обычный 10 8 2" xfId="36"/>
    <cellStyle name="Обычный 10 9" xfId="37"/>
    <cellStyle name="Обычный 10 9 2" xfId="38"/>
    <cellStyle name="Обычный 11" xfId="39"/>
    <cellStyle name="Обычный 11 10" xfId="40"/>
    <cellStyle name="Обычный 11 10 2" xfId="41"/>
    <cellStyle name="Обычный 11 11" xfId="42"/>
    <cellStyle name="Обычный 11 11 2" xfId="43"/>
    <cellStyle name="Обычный 11 12" xfId="44"/>
    <cellStyle name="Обычный 11 12 2" xfId="45"/>
    <cellStyle name="Обычный 11 13" xfId="46"/>
    <cellStyle name="Обычный 11 13 2" xfId="47"/>
    <cellStyle name="Обычный 11 14" xfId="48"/>
    <cellStyle name="Обычный 11 14 2" xfId="49"/>
    <cellStyle name="Обычный 11 15" xfId="50"/>
    <cellStyle name="Обычный 11 15 2" xfId="51"/>
    <cellStyle name="Обычный 11 16" xfId="52"/>
    <cellStyle name="Обычный 11 16 2" xfId="53"/>
    <cellStyle name="Обычный 11 17" xfId="54"/>
    <cellStyle name="Обычный 11 17 2" xfId="55"/>
    <cellStyle name="Обычный 11 18" xfId="56"/>
    <cellStyle name="Обычный 11 2" xfId="57"/>
    <cellStyle name="Обычный 11 2 10" xfId="58"/>
    <cellStyle name="Обычный 11 2 10 2" xfId="59"/>
    <cellStyle name="Обычный 11 2 11" xfId="60"/>
    <cellStyle name="Обычный 11 2 11 2" xfId="61"/>
    <cellStyle name="Обычный 11 2 12" xfId="62"/>
    <cellStyle name="Обычный 11 2 12 2" xfId="63"/>
    <cellStyle name="Обычный 11 2 13" xfId="64"/>
    <cellStyle name="Обычный 11 2 13 2" xfId="65"/>
    <cellStyle name="Обычный 11 2 14" xfId="66"/>
    <cellStyle name="Обычный 11 2 14 2" xfId="67"/>
    <cellStyle name="Обычный 11 2 15" xfId="68"/>
    <cellStyle name="Обычный 11 2 15 2" xfId="69"/>
    <cellStyle name="Обычный 11 2 16" xfId="70"/>
    <cellStyle name="Обычный 11 2 16 2" xfId="71"/>
    <cellStyle name="Обычный 11 2 17" xfId="72"/>
    <cellStyle name="Обычный 11 2 2" xfId="73"/>
    <cellStyle name="Обычный 11 2 2 10" xfId="74"/>
    <cellStyle name="Обычный 11 2 2 2" xfId="75"/>
    <cellStyle name="Обычный 11 2 2 2 2" xfId="76"/>
    <cellStyle name="Обычный 11 2 2 2 2 2" xfId="77"/>
    <cellStyle name="Обычный 11 2 2 2 3" xfId="78"/>
    <cellStyle name="Обычный 11 2 2 2 3 2" xfId="79"/>
    <cellStyle name="Обычный 11 2 2 2 4" xfId="80"/>
    <cellStyle name="Обычный 11 2 2 2 4 2" xfId="81"/>
    <cellStyle name="Обычный 11 2 2 2 5" xfId="82"/>
    <cellStyle name="Обычный 11 2 2 2 5 2" xfId="83"/>
    <cellStyle name="Обычный 11 2 2 2 6" xfId="84"/>
    <cellStyle name="Обычный 11 2 2 2 6 2" xfId="85"/>
    <cellStyle name="Обычный 11 2 2 2 7" xfId="86"/>
    <cellStyle name="Обычный 11 2 2 2 7 2" xfId="87"/>
    <cellStyle name="Обычный 11 2 2 2 8" xfId="88"/>
    <cellStyle name="Обычный 11 2 2 2 8 2" xfId="89"/>
    <cellStyle name="Обычный 11 2 2 2 9" xfId="90"/>
    <cellStyle name="Обычный 11 2 2 3" xfId="91"/>
    <cellStyle name="Обычный 11 2 2 3 2" xfId="92"/>
    <cellStyle name="Обычный 11 2 2 4" xfId="93"/>
    <cellStyle name="Обычный 11 2 2 4 2" xfId="94"/>
    <cellStyle name="Обычный 11 2 2 5" xfId="95"/>
    <cellStyle name="Обычный 11 2 2 5 2" xfId="96"/>
    <cellStyle name="Обычный 11 2 2 6" xfId="97"/>
    <cellStyle name="Обычный 11 2 2 6 2" xfId="98"/>
    <cellStyle name="Обычный 11 2 2 7" xfId="99"/>
    <cellStyle name="Обычный 11 2 2 7 2" xfId="100"/>
    <cellStyle name="Обычный 11 2 2 8" xfId="101"/>
    <cellStyle name="Обычный 11 2 2 8 2" xfId="102"/>
    <cellStyle name="Обычный 11 2 2 9" xfId="103"/>
    <cellStyle name="Обычный 11 2 2 9 2" xfId="104"/>
    <cellStyle name="Обычный 11 2 3" xfId="105"/>
    <cellStyle name="Обычный 11 2 3 10" xfId="106"/>
    <cellStyle name="Обычный 11 2 3 2" xfId="107"/>
    <cellStyle name="Обычный 11 2 3 2 2" xfId="108"/>
    <cellStyle name="Обычный 11 2 3 2 2 2" xfId="109"/>
    <cellStyle name="Обычный 11 2 3 2 3" xfId="110"/>
    <cellStyle name="Обычный 11 2 3 2 3 2" xfId="111"/>
    <cellStyle name="Обычный 11 2 3 2 4" xfId="112"/>
    <cellStyle name="Обычный 11 2 3 2 4 2" xfId="113"/>
    <cellStyle name="Обычный 11 2 3 2 5" xfId="114"/>
    <cellStyle name="Обычный 11 2 3 2 5 2" xfId="115"/>
    <cellStyle name="Обычный 11 2 3 2 6" xfId="116"/>
    <cellStyle name="Обычный 11 2 3 2 6 2" xfId="117"/>
    <cellStyle name="Обычный 11 2 3 2 7" xfId="118"/>
    <cellStyle name="Обычный 11 2 3 2 7 2" xfId="119"/>
    <cellStyle name="Обычный 11 2 3 2 8" xfId="120"/>
    <cellStyle name="Обычный 11 2 3 2 8 2" xfId="121"/>
    <cellStyle name="Обычный 11 2 3 2 9" xfId="122"/>
    <cellStyle name="Обычный 11 2 3 3" xfId="123"/>
    <cellStyle name="Обычный 11 2 3 3 2" xfId="124"/>
    <cellStyle name="Обычный 11 2 3 4" xfId="125"/>
    <cellStyle name="Обычный 11 2 3 4 2" xfId="126"/>
    <cellStyle name="Обычный 11 2 3 5" xfId="127"/>
    <cellStyle name="Обычный 11 2 3 5 2" xfId="128"/>
    <cellStyle name="Обычный 11 2 3 6" xfId="129"/>
    <cellStyle name="Обычный 11 2 3 6 2" xfId="130"/>
    <cellStyle name="Обычный 11 2 3 7" xfId="131"/>
    <cellStyle name="Обычный 11 2 3 7 2" xfId="132"/>
    <cellStyle name="Обычный 11 2 3 8" xfId="133"/>
    <cellStyle name="Обычный 11 2 3 8 2" xfId="134"/>
    <cellStyle name="Обычный 11 2 3 9" xfId="135"/>
    <cellStyle name="Обычный 11 2 3 9 2" xfId="136"/>
    <cellStyle name="Обычный 11 2 4" xfId="137"/>
    <cellStyle name="Обычный 11 2 4 10" xfId="138"/>
    <cellStyle name="Обычный 11 2 4 2" xfId="139"/>
    <cellStyle name="Обычный 11 2 4 2 2" xfId="140"/>
    <cellStyle name="Обычный 11 2 4 2 2 2" xfId="141"/>
    <cellStyle name="Обычный 11 2 4 2 3" xfId="142"/>
    <cellStyle name="Обычный 11 2 4 2 3 2" xfId="143"/>
    <cellStyle name="Обычный 11 2 4 2 4" xfId="144"/>
    <cellStyle name="Обычный 11 2 4 2 4 2" xfId="145"/>
    <cellStyle name="Обычный 11 2 4 2 5" xfId="146"/>
    <cellStyle name="Обычный 11 2 4 2 5 2" xfId="147"/>
    <cellStyle name="Обычный 11 2 4 2 6" xfId="148"/>
    <cellStyle name="Обычный 11 2 4 2 6 2" xfId="149"/>
    <cellStyle name="Обычный 11 2 4 2 7" xfId="150"/>
    <cellStyle name="Обычный 11 2 4 2 7 2" xfId="151"/>
    <cellStyle name="Обычный 11 2 4 2 8" xfId="152"/>
    <cellStyle name="Обычный 11 2 4 2 8 2" xfId="153"/>
    <cellStyle name="Обычный 11 2 4 2 9" xfId="154"/>
    <cellStyle name="Обычный 11 2 4 3" xfId="155"/>
    <cellStyle name="Обычный 11 2 4 3 2" xfId="156"/>
    <cellStyle name="Обычный 11 2 4 4" xfId="157"/>
    <cellStyle name="Обычный 11 2 4 4 2" xfId="158"/>
    <cellStyle name="Обычный 11 2 4 5" xfId="159"/>
    <cellStyle name="Обычный 11 2 4 5 2" xfId="160"/>
    <cellStyle name="Обычный 11 2 4 6" xfId="161"/>
    <cellStyle name="Обычный 11 2 4 6 2" xfId="162"/>
    <cellStyle name="Обычный 11 2 4 7" xfId="163"/>
    <cellStyle name="Обычный 11 2 4 7 2" xfId="164"/>
    <cellStyle name="Обычный 11 2 4 8" xfId="165"/>
    <cellStyle name="Обычный 11 2 4 8 2" xfId="166"/>
    <cellStyle name="Обычный 11 2 4 9" xfId="167"/>
    <cellStyle name="Обычный 11 2 4 9 2" xfId="168"/>
    <cellStyle name="Обычный 11 2 5" xfId="169"/>
    <cellStyle name="Обычный 11 2 5 10" xfId="170"/>
    <cellStyle name="Обычный 11 2 5 2" xfId="171"/>
    <cellStyle name="Обычный 11 2 5 2 2" xfId="172"/>
    <cellStyle name="Обычный 11 2 5 2 2 2" xfId="173"/>
    <cellStyle name="Обычный 11 2 5 2 3" xfId="174"/>
    <cellStyle name="Обычный 11 2 5 2 3 2" xfId="175"/>
    <cellStyle name="Обычный 11 2 5 2 4" xfId="176"/>
    <cellStyle name="Обычный 11 2 5 2 4 2" xfId="177"/>
    <cellStyle name="Обычный 11 2 5 2 5" xfId="178"/>
    <cellStyle name="Обычный 11 2 5 2 5 2" xfId="179"/>
    <cellStyle name="Обычный 11 2 5 2 6" xfId="180"/>
    <cellStyle name="Обычный 11 2 5 2 6 2" xfId="181"/>
    <cellStyle name="Обычный 11 2 5 2 7" xfId="182"/>
    <cellStyle name="Обычный 11 2 5 2 7 2" xfId="183"/>
    <cellStyle name="Обычный 11 2 5 2 8" xfId="184"/>
    <cellStyle name="Обычный 11 2 5 2 8 2" xfId="185"/>
    <cellStyle name="Обычный 11 2 5 2 9" xfId="186"/>
    <cellStyle name="Обычный 11 2 5 3" xfId="187"/>
    <cellStyle name="Обычный 11 2 5 3 2" xfId="188"/>
    <cellStyle name="Обычный 11 2 5 4" xfId="189"/>
    <cellStyle name="Обычный 11 2 5 4 2" xfId="190"/>
    <cellStyle name="Обычный 11 2 5 5" xfId="191"/>
    <cellStyle name="Обычный 11 2 5 5 2" xfId="192"/>
    <cellStyle name="Обычный 11 2 5 6" xfId="193"/>
    <cellStyle name="Обычный 11 2 5 6 2" xfId="194"/>
    <cellStyle name="Обычный 11 2 5 7" xfId="195"/>
    <cellStyle name="Обычный 11 2 5 7 2" xfId="196"/>
    <cellStyle name="Обычный 11 2 5 8" xfId="197"/>
    <cellStyle name="Обычный 11 2 5 8 2" xfId="198"/>
    <cellStyle name="Обычный 11 2 5 9" xfId="199"/>
    <cellStyle name="Обычный 11 2 5 9 2" xfId="200"/>
    <cellStyle name="Обычный 11 2 6" xfId="201"/>
    <cellStyle name="Обычный 11 2 6 10" xfId="202"/>
    <cellStyle name="Обычный 11 2 6 2" xfId="203"/>
    <cellStyle name="Обычный 11 2 6 2 2" xfId="204"/>
    <cellStyle name="Обычный 11 2 6 2 2 2" xfId="205"/>
    <cellStyle name="Обычный 11 2 6 2 3" xfId="206"/>
    <cellStyle name="Обычный 11 2 6 2 3 2" xfId="207"/>
    <cellStyle name="Обычный 11 2 6 2 4" xfId="208"/>
    <cellStyle name="Обычный 11 2 6 2 4 2" xfId="209"/>
    <cellStyle name="Обычный 11 2 6 2 5" xfId="210"/>
    <cellStyle name="Обычный 11 2 6 2 5 2" xfId="211"/>
    <cellStyle name="Обычный 11 2 6 2 6" xfId="212"/>
    <cellStyle name="Обычный 11 2 6 2 6 2" xfId="213"/>
    <cellStyle name="Обычный 11 2 6 2 7" xfId="214"/>
    <cellStyle name="Обычный 11 2 6 2 7 2" xfId="215"/>
    <cellStyle name="Обычный 11 2 6 2 8" xfId="216"/>
    <cellStyle name="Обычный 11 2 6 2 8 2" xfId="217"/>
    <cellStyle name="Обычный 11 2 6 2 9" xfId="218"/>
    <cellStyle name="Обычный 11 2 6 3" xfId="219"/>
    <cellStyle name="Обычный 11 2 6 3 2" xfId="220"/>
    <cellStyle name="Обычный 11 2 6 4" xfId="221"/>
    <cellStyle name="Обычный 11 2 6 4 2" xfId="222"/>
    <cellStyle name="Обычный 11 2 6 5" xfId="223"/>
    <cellStyle name="Обычный 11 2 6 5 2" xfId="224"/>
    <cellStyle name="Обычный 11 2 6 6" xfId="225"/>
    <cellStyle name="Обычный 11 2 6 6 2" xfId="226"/>
    <cellStyle name="Обычный 11 2 6 7" xfId="227"/>
    <cellStyle name="Обычный 11 2 6 7 2" xfId="228"/>
    <cellStyle name="Обычный 11 2 6 8" xfId="229"/>
    <cellStyle name="Обычный 11 2 6 8 2" xfId="230"/>
    <cellStyle name="Обычный 11 2 6 9" xfId="231"/>
    <cellStyle name="Обычный 11 2 6 9 2" xfId="232"/>
    <cellStyle name="Обычный 11 2 7" xfId="233"/>
    <cellStyle name="Обычный 11 2 7 10" xfId="234"/>
    <cellStyle name="Обычный 11 2 7 2" xfId="235"/>
    <cellStyle name="Обычный 11 2 7 2 2" xfId="236"/>
    <cellStyle name="Обычный 11 2 7 2 2 2" xfId="237"/>
    <cellStyle name="Обычный 11 2 7 2 3" xfId="238"/>
    <cellStyle name="Обычный 11 2 7 2 3 2" xfId="239"/>
    <cellStyle name="Обычный 11 2 7 2 4" xfId="240"/>
    <cellStyle name="Обычный 11 2 7 2 4 2" xfId="241"/>
    <cellStyle name="Обычный 11 2 7 2 5" xfId="242"/>
    <cellStyle name="Обычный 11 2 7 2 5 2" xfId="243"/>
    <cellStyle name="Обычный 11 2 7 2 6" xfId="244"/>
    <cellStyle name="Обычный 11 2 7 2 6 2" xfId="245"/>
    <cellStyle name="Обычный 11 2 7 2 7" xfId="246"/>
    <cellStyle name="Обычный 11 2 7 2 7 2" xfId="247"/>
    <cellStyle name="Обычный 11 2 7 2 8" xfId="248"/>
    <cellStyle name="Обычный 11 2 7 2 8 2" xfId="249"/>
    <cellStyle name="Обычный 11 2 7 2 9" xfId="250"/>
    <cellStyle name="Обычный 11 2 7 3" xfId="251"/>
    <cellStyle name="Обычный 11 2 7 3 2" xfId="252"/>
    <cellStyle name="Обычный 11 2 7 4" xfId="253"/>
    <cellStyle name="Обычный 11 2 7 4 2" xfId="254"/>
    <cellStyle name="Обычный 11 2 7 5" xfId="255"/>
    <cellStyle name="Обычный 11 2 7 5 2" xfId="256"/>
    <cellStyle name="Обычный 11 2 7 6" xfId="257"/>
    <cellStyle name="Обычный 11 2 7 6 2" xfId="258"/>
    <cellStyle name="Обычный 11 2 7 7" xfId="259"/>
    <cellStyle name="Обычный 11 2 7 7 2" xfId="260"/>
    <cellStyle name="Обычный 11 2 7 8" xfId="261"/>
    <cellStyle name="Обычный 11 2 7 8 2" xfId="262"/>
    <cellStyle name="Обычный 11 2 7 9" xfId="263"/>
    <cellStyle name="Обычный 11 2 7 9 2" xfId="264"/>
    <cellStyle name="Обычный 11 2 8" xfId="265"/>
    <cellStyle name="Обычный 11 2 8 2" xfId="266"/>
    <cellStyle name="Обычный 11 2 8 2 2" xfId="267"/>
    <cellStyle name="Обычный 11 2 8 3" xfId="268"/>
    <cellStyle name="Обычный 11 2 8 3 2" xfId="269"/>
    <cellStyle name="Обычный 11 2 8 4" xfId="270"/>
    <cellStyle name="Обычный 11 2 8 4 2" xfId="271"/>
    <cellStyle name="Обычный 11 2 8 5" xfId="272"/>
    <cellStyle name="Обычный 11 2 8 5 2" xfId="273"/>
    <cellStyle name="Обычный 11 2 8 6" xfId="274"/>
    <cellStyle name="Обычный 11 2 8 6 2" xfId="275"/>
    <cellStyle name="Обычный 11 2 8 7" xfId="276"/>
    <cellStyle name="Обычный 11 2 8 7 2" xfId="277"/>
    <cellStyle name="Обычный 11 2 8 8" xfId="278"/>
    <cellStyle name="Обычный 11 2 8 8 2" xfId="279"/>
    <cellStyle name="Обычный 11 2 8 9" xfId="280"/>
    <cellStyle name="Обычный 11 2 9" xfId="281"/>
    <cellStyle name="Обычный 11 2 9 2" xfId="282"/>
    <cellStyle name="Обычный 11 3" xfId="283"/>
    <cellStyle name="Обычный 11 3 10" xfId="284"/>
    <cellStyle name="Обычный 11 3 2" xfId="285"/>
    <cellStyle name="Обычный 11 3 2 2" xfId="286"/>
    <cellStyle name="Обычный 11 3 2 2 2" xfId="287"/>
    <cellStyle name="Обычный 11 3 2 3" xfId="288"/>
    <cellStyle name="Обычный 11 3 2 3 2" xfId="289"/>
    <cellStyle name="Обычный 11 3 2 4" xfId="290"/>
    <cellStyle name="Обычный 11 3 2 4 2" xfId="291"/>
    <cellStyle name="Обычный 11 3 2 5" xfId="292"/>
    <cellStyle name="Обычный 11 3 2 5 2" xfId="293"/>
    <cellStyle name="Обычный 11 3 2 6" xfId="294"/>
    <cellStyle name="Обычный 11 3 2 6 2" xfId="295"/>
    <cellStyle name="Обычный 11 3 2 7" xfId="296"/>
    <cellStyle name="Обычный 11 3 2 7 2" xfId="297"/>
    <cellStyle name="Обычный 11 3 2 8" xfId="298"/>
    <cellStyle name="Обычный 11 3 2 8 2" xfId="299"/>
    <cellStyle name="Обычный 11 3 2 9" xfId="300"/>
    <cellStyle name="Обычный 11 3 3" xfId="301"/>
    <cellStyle name="Обычный 11 3 3 2" xfId="302"/>
    <cellStyle name="Обычный 11 3 4" xfId="303"/>
    <cellStyle name="Обычный 11 3 4 2" xfId="304"/>
    <cellStyle name="Обычный 11 3 5" xfId="305"/>
    <cellStyle name="Обычный 11 3 5 2" xfId="306"/>
    <cellStyle name="Обычный 11 3 6" xfId="307"/>
    <cellStyle name="Обычный 11 3 6 2" xfId="308"/>
    <cellStyle name="Обычный 11 3 7" xfId="309"/>
    <cellStyle name="Обычный 11 3 7 2" xfId="310"/>
    <cellStyle name="Обычный 11 3 8" xfId="311"/>
    <cellStyle name="Обычный 11 3 8 2" xfId="312"/>
    <cellStyle name="Обычный 11 3 9" xfId="313"/>
    <cellStyle name="Обычный 11 3 9 2" xfId="314"/>
    <cellStyle name="Обычный 11 4" xfId="315"/>
    <cellStyle name="Обычный 11 4 10" xfId="316"/>
    <cellStyle name="Обычный 11 4 2" xfId="317"/>
    <cellStyle name="Обычный 11 4 2 2" xfId="318"/>
    <cellStyle name="Обычный 11 4 2 2 2" xfId="319"/>
    <cellStyle name="Обычный 11 4 2 3" xfId="320"/>
    <cellStyle name="Обычный 11 4 2 3 2" xfId="321"/>
    <cellStyle name="Обычный 11 4 2 4" xfId="322"/>
    <cellStyle name="Обычный 11 4 2 4 2" xfId="323"/>
    <cellStyle name="Обычный 11 4 2 5" xfId="324"/>
    <cellStyle name="Обычный 11 4 2 5 2" xfId="325"/>
    <cellStyle name="Обычный 11 4 2 6" xfId="326"/>
    <cellStyle name="Обычный 11 4 2 6 2" xfId="327"/>
    <cellStyle name="Обычный 11 4 2 7" xfId="328"/>
    <cellStyle name="Обычный 11 4 2 7 2" xfId="329"/>
    <cellStyle name="Обычный 11 4 2 8" xfId="330"/>
    <cellStyle name="Обычный 11 4 2 8 2" xfId="331"/>
    <cellStyle name="Обычный 11 4 2 9" xfId="332"/>
    <cellStyle name="Обычный 11 4 3" xfId="333"/>
    <cellStyle name="Обычный 11 4 3 2" xfId="334"/>
    <cellStyle name="Обычный 11 4 4" xfId="335"/>
    <cellStyle name="Обычный 11 4 4 2" xfId="336"/>
    <cellStyle name="Обычный 11 4 5" xfId="337"/>
    <cellStyle name="Обычный 11 4 5 2" xfId="338"/>
    <cellStyle name="Обычный 11 4 6" xfId="339"/>
    <cellStyle name="Обычный 11 4 6 2" xfId="340"/>
    <cellStyle name="Обычный 11 4 7" xfId="341"/>
    <cellStyle name="Обычный 11 4 7 2" xfId="342"/>
    <cellStyle name="Обычный 11 4 8" xfId="343"/>
    <cellStyle name="Обычный 11 4 8 2" xfId="344"/>
    <cellStyle name="Обычный 11 4 9" xfId="345"/>
    <cellStyle name="Обычный 11 4 9 2" xfId="346"/>
    <cellStyle name="Обычный 11 5" xfId="347"/>
    <cellStyle name="Обычный 11 5 10" xfId="348"/>
    <cellStyle name="Обычный 11 5 2" xfId="349"/>
    <cellStyle name="Обычный 11 5 2 2" xfId="350"/>
    <cellStyle name="Обычный 11 5 2 2 2" xfId="351"/>
    <cellStyle name="Обычный 11 5 2 3" xfId="352"/>
    <cellStyle name="Обычный 11 5 2 3 2" xfId="353"/>
    <cellStyle name="Обычный 11 5 2 4" xfId="354"/>
    <cellStyle name="Обычный 11 5 2 4 2" xfId="355"/>
    <cellStyle name="Обычный 11 5 2 5" xfId="356"/>
    <cellStyle name="Обычный 11 5 2 5 2" xfId="357"/>
    <cellStyle name="Обычный 11 5 2 6" xfId="358"/>
    <cellStyle name="Обычный 11 5 2 6 2" xfId="359"/>
    <cellStyle name="Обычный 11 5 2 7" xfId="360"/>
    <cellStyle name="Обычный 11 5 2 7 2" xfId="361"/>
    <cellStyle name="Обычный 11 5 2 8" xfId="362"/>
    <cellStyle name="Обычный 11 5 2 8 2" xfId="363"/>
    <cellStyle name="Обычный 11 5 2 9" xfId="364"/>
    <cellStyle name="Обычный 11 5 3" xfId="365"/>
    <cellStyle name="Обычный 11 5 3 2" xfId="366"/>
    <cellStyle name="Обычный 11 5 4" xfId="367"/>
    <cellStyle name="Обычный 11 5 4 2" xfId="368"/>
    <cellStyle name="Обычный 11 5 5" xfId="369"/>
    <cellStyle name="Обычный 11 5 5 2" xfId="370"/>
    <cellStyle name="Обычный 11 5 6" xfId="371"/>
    <cellStyle name="Обычный 11 5 6 2" xfId="372"/>
    <cellStyle name="Обычный 11 5 7" xfId="373"/>
    <cellStyle name="Обычный 11 5 7 2" xfId="374"/>
    <cellStyle name="Обычный 11 5 8" xfId="375"/>
    <cellStyle name="Обычный 11 5 8 2" xfId="376"/>
    <cellStyle name="Обычный 11 5 9" xfId="377"/>
    <cellStyle name="Обычный 11 5 9 2" xfId="378"/>
    <cellStyle name="Обычный 11 6" xfId="379"/>
    <cellStyle name="Обычный 11 6 10" xfId="380"/>
    <cellStyle name="Обычный 11 6 2" xfId="381"/>
    <cellStyle name="Обычный 11 6 2 2" xfId="382"/>
    <cellStyle name="Обычный 11 6 2 2 2" xfId="383"/>
    <cellStyle name="Обычный 11 6 2 3" xfId="384"/>
    <cellStyle name="Обычный 11 6 2 3 2" xfId="385"/>
    <cellStyle name="Обычный 11 6 2 4" xfId="386"/>
    <cellStyle name="Обычный 11 6 2 4 2" xfId="387"/>
    <cellStyle name="Обычный 11 6 2 5" xfId="388"/>
    <cellStyle name="Обычный 11 6 2 5 2" xfId="389"/>
    <cellStyle name="Обычный 11 6 2 6" xfId="390"/>
    <cellStyle name="Обычный 11 6 2 6 2" xfId="391"/>
    <cellStyle name="Обычный 11 6 2 7" xfId="392"/>
    <cellStyle name="Обычный 11 6 2 7 2" xfId="393"/>
    <cellStyle name="Обычный 11 6 2 8" xfId="394"/>
    <cellStyle name="Обычный 11 6 2 8 2" xfId="395"/>
    <cellStyle name="Обычный 11 6 2 9" xfId="396"/>
    <cellStyle name="Обычный 11 6 3" xfId="397"/>
    <cellStyle name="Обычный 11 6 3 2" xfId="398"/>
    <cellStyle name="Обычный 11 6 4" xfId="399"/>
    <cellStyle name="Обычный 11 6 4 2" xfId="400"/>
    <cellStyle name="Обычный 11 6 5" xfId="401"/>
    <cellStyle name="Обычный 11 6 5 2" xfId="402"/>
    <cellStyle name="Обычный 11 6 6" xfId="403"/>
    <cellStyle name="Обычный 11 6 6 2" xfId="404"/>
    <cellStyle name="Обычный 11 6 7" xfId="405"/>
    <cellStyle name="Обычный 11 6 7 2" xfId="406"/>
    <cellStyle name="Обычный 11 6 8" xfId="407"/>
    <cellStyle name="Обычный 11 6 8 2" xfId="408"/>
    <cellStyle name="Обычный 11 6 9" xfId="409"/>
    <cellStyle name="Обычный 11 6 9 2" xfId="410"/>
    <cellStyle name="Обычный 11 7" xfId="411"/>
    <cellStyle name="Обычный 11 7 10" xfId="412"/>
    <cellStyle name="Обычный 11 7 2" xfId="413"/>
    <cellStyle name="Обычный 11 7 2 2" xfId="414"/>
    <cellStyle name="Обычный 11 7 2 2 2" xfId="415"/>
    <cellStyle name="Обычный 11 7 2 3" xfId="416"/>
    <cellStyle name="Обычный 11 7 2 3 2" xfId="417"/>
    <cellStyle name="Обычный 11 7 2 4" xfId="418"/>
    <cellStyle name="Обычный 11 7 2 4 2" xfId="419"/>
    <cellStyle name="Обычный 11 7 2 5" xfId="420"/>
    <cellStyle name="Обычный 11 7 2 5 2" xfId="421"/>
    <cellStyle name="Обычный 11 7 2 6" xfId="422"/>
    <cellStyle name="Обычный 11 7 2 6 2" xfId="423"/>
    <cellStyle name="Обычный 11 7 2 7" xfId="424"/>
    <cellStyle name="Обычный 11 7 2 7 2" xfId="425"/>
    <cellStyle name="Обычный 11 7 2 8" xfId="426"/>
    <cellStyle name="Обычный 11 7 2 8 2" xfId="427"/>
    <cellStyle name="Обычный 11 7 2 9" xfId="428"/>
    <cellStyle name="Обычный 11 7 3" xfId="429"/>
    <cellStyle name="Обычный 11 7 3 2" xfId="430"/>
    <cellStyle name="Обычный 11 7 4" xfId="431"/>
    <cellStyle name="Обычный 11 7 4 2" xfId="432"/>
    <cellStyle name="Обычный 11 7 5" xfId="433"/>
    <cellStyle name="Обычный 11 7 5 2" xfId="434"/>
    <cellStyle name="Обычный 11 7 6" xfId="435"/>
    <cellStyle name="Обычный 11 7 6 2" xfId="436"/>
    <cellStyle name="Обычный 11 7 7" xfId="437"/>
    <cellStyle name="Обычный 11 7 7 2" xfId="438"/>
    <cellStyle name="Обычный 11 7 8" xfId="439"/>
    <cellStyle name="Обычный 11 7 8 2" xfId="440"/>
    <cellStyle name="Обычный 11 7 9" xfId="441"/>
    <cellStyle name="Обычный 11 7 9 2" xfId="442"/>
    <cellStyle name="Обычный 11 8" xfId="443"/>
    <cellStyle name="Обычный 11 8 10" xfId="444"/>
    <cellStyle name="Обычный 11 8 2" xfId="445"/>
    <cellStyle name="Обычный 11 8 2 2" xfId="446"/>
    <cellStyle name="Обычный 11 8 2 2 2" xfId="447"/>
    <cellStyle name="Обычный 11 8 2 3" xfId="448"/>
    <cellStyle name="Обычный 11 8 2 3 2" xfId="449"/>
    <cellStyle name="Обычный 11 8 2 4" xfId="450"/>
    <cellStyle name="Обычный 11 8 2 4 2" xfId="451"/>
    <cellStyle name="Обычный 11 8 2 5" xfId="452"/>
    <cellStyle name="Обычный 11 8 2 5 2" xfId="453"/>
    <cellStyle name="Обычный 11 8 2 6" xfId="454"/>
    <cellStyle name="Обычный 11 8 2 6 2" xfId="455"/>
    <cellStyle name="Обычный 11 8 2 7" xfId="456"/>
    <cellStyle name="Обычный 11 8 2 7 2" xfId="457"/>
    <cellStyle name="Обычный 11 8 2 8" xfId="458"/>
    <cellStyle name="Обычный 11 8 2 8 2" xfId="459"/>
    <cellStyle name="Обычный 11 8 2 9" xfId="460"/>
    <cellStyle name="Обычный 11 8 3" xfId="461"/>
    <cellStyle name="Обычный 11 8 3 2" xfId="462"/>
    <cellStyle name="Обычный 11 8 4" xfId="463"/>
    <cellStyle name="Обычный 11 8 4 2" xfId="464"/>
    <cellStyle name="Обычный 11 8 5" xfId="465"/>
    <cellStyle name="Обычный 11 8 5 2" xfId="466"/>
    <cellStyle name="Обычный 11 8 6" xfId="467"/>
    <cellStyle name="Обычный 11 8 6 2" xfId="468"/>
    <cellStyle name="Обычный 11 8 7" xfId="469"/>
    <cellStyle name="Обычный 11 8 7 2" xfId="470"/>
    <cellStyle name="Обычный 11 8 8" xfId="471"/>
    <cellStyle name="Обычный 11 8 8 2" xfId="472"/>
    <cellStyle name="Обычный 11 8 9" xfId="473"/>
    <cellStyle name="Обычный 11 8 9 2" xfId="474"/>
    <cellStyle name="Обычный 11 9" xfId="475"/>
    <cellStyle name="Обычный 11 9 2" xfId="476"/>
    <cellStyle name="Обычный 11 9 2 2" xfId="477"/>
    <cellStyle name="Обычный 11 9 3" xfId="478"/>
    <cellStyle name="Обычный 11 9 3 2" xfId="479"/>
    <cellStyle name="Обычный 11 9 4" xfId="480"/>
    <cellStyle name="Обычный 11 9 4 2" xfId="481"/>
    <cellStyle name="Обычный 11 9 5" xfId="482"/>
    <cellStyle name="Обычный 11 9 5 2" xfId="483"/>
    <cellStyle name="Обычный 11 9 6" xfId="484"/>
    <cellStyle name="Обычный 11 9 6 2" xfId="485"/>
    <cellStyle name="Обычный 11 9 7" xfId="486"/>
    <cellStyle name="Обычный 11 9 7 2" xfId="487"/>
    <cellStyle name="Обычный 11 9 8" xfId="488"/>
    <cellStyle name="Обычный 11 9 8 2" xfId="489"/>
    <cellStyle name="Обычный 11 9 9" xfId="490"/>
    <cellStyle name="Обычный 12" xfId="491"/>
    <cellStyle name="Обычный 12 10" xfId="492"/>
    <cellStyle name="Обычный 12 2" xfId="493"/>
    <cellStyle name="Обычный 12 2 2" xfId="494"/>
    <cellStyle name="Обычный 12 2 2 2" xfId="495"/>
    <cellStyle name="Обычный 12 2 3" xfId="496"/>
    <cellStyle name="Обычный 12 2 3 2" xfId="497"/>
    <cellStyle name="Обычный 12 2 4" xfId="498"/>
    <cellStyle name="Обычный 12 2 4 2" xfId="499"/>
    <cellStyle name="Обычный 12 2 5" xfId="500"/>
    <cellStyle name="Обычный 12 2 5 2" xfId="501"/>
    <cellStyle name="Обычный 12 2 6" xfId="502"/>
    <cellStyle name="Обычный 12 2 6 2" xfId="503"/>
    <cellStyle name="Обычный 12 2 7" xfId="504"/>
    <cellStyle name="Обычный 12 2 7 2" xfId="505"/>
    <cellStyle name="Обычный 12 2 8" xfId="506"/>
    <cellStyle name="Обычный 12 2 8 2" xfId="507"/>
    <cellStyle name="Обычный 12 2 9" xfId="508"/>
    <cellStyle name="Обычный 12 3" xfId="509"/>
    <cellStyle name="Обычный 12 3 2" xfId="510"/>
    <cellStyle name="Обычный 12 4" xfId="511"/>
    <cellStyle name="Обычный 12 4 2" xfId="512"/>
    <cellStyle name="Обычный 12 5" xfId="513"/>
    <cellStyle name="Обычный 12 5 2" xfId="514"/>
    <cellStyle name="Обычный 12 6" xfId="515"/>
    <cellStyle name="Обычный 12 6 2" xfId="516"/>
    <cellStyle name="Обычный 12 7" xfId="517"/>
    <cellStyle name="Обычный 12 7 2" xfId="518"/>
    <cellStyle name="Обычный 12 8" xfId="519"/>
    <cellStyle name="Обычный 12 8 2" xfId="520"/>
    <cellStyle name="Обычный 12 9" xfId="521"/>
    <cellStyle name="Обычный 12 9 2" xfId="522"/>
    <cellStyle name="Обычный 13" xfId="523"/>
    <cellStyle name="Обычный 13 2" xfId="524"/>
    <cellStyle name="Обычный 14" xfId="525"/>
    <cellStyle name="Обычный 14 2" xfId="526"/>
    <cellStyle name="Обычный 15" xfId="527"/>
    <cellStyle name="Обычный 15 2" xfId="528"/>
    <cellStyle name="Обычный 16" xfId="529"/>
    <cellStyle name="Обычный 16 2" xfId="530"/>
    <cellStyle name="Обычный 17" xfId="531"/>
    <cellStyle name="Обычный 17 2" xfId="532"/>
    <cellStyle name="Обычный 18" xfId="533"/>
    <cellStyle name="Обычный 18 2" xfId="534"/>
    <cellStyle name="Обычный 19" xfId="535"/>
    <cellStyle name="Обычный 19 2" xfId="536"/>
    <cellStyle name="Обычный 2" xfId="1"/>
    <cellStyle name="Обычный 2 2" xfId="537"/>
    <cellStyle name="Обычный 2 7" xfId="538"/>
    <cellStyle name="Обычный 20" xfId="539"/>
    <cellStyle name="Обычный 20 2" xfId="540"/>
    <cellStyle name="Обычный 21" xfId="541"/>
    <cellStyle name="Обычный 22" xfId="542"/>
    <cellStyle name="Обычный 3" xfId="543"/>
    <cellStyle name="Обычный 3 2" xfId="544"/>
    <cellStyle name="Обычный 4" xfId="545"/>
    <cellStyle name="Обычный 4 10" xfId="546"/>
    <cellStyle name="Обычный 4 10 2" xfId="547"/>
    <cellStyle name="Обычный 4 11" xfId="548"/>
    <cellStyle name="Обычный 4 11 2" xfId="549"/>
    <cellStyle name="Обычный 4 12" xfId="550"/>
    <cellStyle name="Обычный 4 12 2" xfId="551"/>
    <cellStyle name="Обычный 4 13" xfId="552"/>
    <cellStyle name="Обычный 4 13 2" xfId="553"/>
    <cellStyle name="Обычный 4 14" xfId="554"/>
    <cellStyle name="Обычный 4 14 2" xfId="555"/>
    <cellStyle name="Обычный 4 15" xfId="556"/>
    <cellStyle name="Обычный 4 15 2" xfId="557"/>
    <cellStyle name="Обычный 4 16" xfId="558"/>
    <cellStyle name="Обычный 4 16 2" xfId="559"/>
    <cellStyle name="Обычный 4 17" xfId="560"/>
    <cellStyle name="Обычный 4 2" xfId="561"/>
    <cellStyle name="Обычный 4 2 10" xfId="562"/>
    <cellStyle name="Обычный 4 2 2" xfId="563"/>
    <cellStyle name="Обычный 4 2 2 2" xfId="564"/>
    <cellStyle name="Обычный 4 2 2 2 2" xfId="565"/>
    <cellStyle name="Обычный 4 2 2 3" xfId="566"/>
    <cellStyle name="Обычный 4 2 2 3 2" xfId="567"/>
    <cellStyle name="Обычный 4 2 2 4" xfId="568"/>
    <cellStyle name="Обычный 4 2 2 4 2" xfId="569"/>
    <cellStyle name="Обычный 4 2 2 5" xfId="570"/>
    <cellStyle name="Обычный 4 2 2 5 2" xfId="571"/>
    <cellStyle name="Обычный 4 2 2 6" xfId="572"/>
    <cellStyle name="Обычный 4 2 2 6 2" xfId="573"/>
    <cellStyle name="Обычный 4 2 2 7" xfId="574"/>
    <cellStyle name="Обычный 4 2 2 7 2" xfId="575"/>
    <cellStyle name="Обычный 4 2 2 8" xfId="576"/>
    <cellStyle name="Обычный 4 2 2 8 2" xfId="577"/>
    <cellStyle name="Обычный 4 2 2 9" xfId="578"/>
    <cellStyle name="Обычный 4 2 3" xfId="579"/>
    <cellStyle name="Обычный 4 2 3 2" xfId="580"/>
    <cellStyle name="Обычный 4 2 4" xfId="581"/>
    <cellStyle name="Обычный 4 2 4 2" xfId="582"/>
    <cellStyle name="Обычный 4 2 5" xfId="583"/>
    <cellStyle name="Обычный 4 2 5 2" xfId="584"/>
    <cellStyle name="Обычный 4 2 6" xfId="585"/>
    <cellStyle name="Обычный 4 2 6 2" xfId="586"/>
    <cellStyle name="Обычный 4 2 7" xfId="587"/>
    <cellStyle name="Обычный 4 2 7 2" xfId="588"/>
    <cellStyle name="Обычный 4 2 8" xfId="589"/>
    <cellStyle name="Обычный 4 2 8 2" xfId="590"/>
    <cellStyle name="Обычный 4 2 9" xfId="591"/>
    <cellStyle name="Обычный 4 2 9 2" xfId="592"/>
    <cellStyle name="Обычный 4 3" xfId="593"/>
    <cellStyle name="Обычный 4 3 10" xfId="594"/>
    <cellStyle name="Обычный 4 3 2" xfId="595"/>
    <cellStyle name="Обычный 4 3 2 2" xfId="596"/>
    <cellStyle name="Обычный 4 3 2 2 2" xfId="597"/>
    <cellStyle name="Обычный 4 3 2 3" xfId="598"/>
    <cellStyle name="Обычный 4 3 2 3 2" xfId="599"/>
    <cellStyle name="Обычный 4 3 2 4" xfId="600"/>
    <cellStyle name="Обычный 4 3 2 4 2" xfId="601"/>
    <cellStyle name="Обычный 4 3 2 5" xfId="602"/>
    <cellStyle name="Обычный 4 3 2 5 2" xfId="603"/>
    <cellStyle name="Обычный 4 3 2 6" xfId="604"/>
    <cellStyle name="Обычный 4 3 2 6 2" xfId="605"/>
    <cellStyle name="Обычный 4 3 2 7" xfId="606"/>
    <cellStyle name="Обычный 4 3 2 7 2" xfId="607"/>
    <cellStyle name="Обычный 4 3 2 8" xfId="608"/>
    <cellStyle name="Обычный 4 3 2 8 2" xfId="609"/>
    <cellStyle name="Обычный 4 3 2 9" xfId="610"/>
    <cellStyle name="Обычный 4 3 3" xfId="611"/>
    <cellStyle name="Обычный 4 3 3 2" xfId="612"/>
    <cellStyle name="Обычный 4 3 4" xfId="613"/>
    <cellStyle name="Обычный 4 3 4 2" xfId="614"/>
    <cellStyle name="Обычный 4 3 5" xfId="615"/>
    <cellStyle name="Обычный 4 3 5 2" xfId="616"/>
    <cellStyle name="Обычный 4 3 6" xfId="617"/>
    <cellStyle name="Обычный 4 3 6 2" xfId="618"/>
    <cellStyle name="Обычный 4 3 7" xfId="619"/>
    <cellStyle name="Обычный 4 3 7 2" xfId="620"/>
    <cellStyle name="Обычный 4 3 8" xfId="621"/>
    <cellStyle name="Обычный 4 3 8 2" xfId="622"/>
    <cellStyle name="Обычный 4 3 9" xfId="623"/>
    <cellStyle name="Обычный 4 3 9 2" xfId="624"/>
    <cellStyle name="Обычный 4 4" xfId="625"/>
    <cellStyle name="Обычный 4 4 10" xfId="626"/>
    <cellStyle name="Обычный 4 4 2" xfId="627"/>
    <cellStyle name="Обычный 4 4 2 2" xfId="628"/>
    <cellStyle name="Обычный 4 4 2 2 2" xfId="629"/>
    <cellStyle name="Обычный 4 4 2 3" xfId="630"/>
    <cellStyle name="Обычный 4 4 2 3 2" xfId="631"/>
    <cellStyle name="Обычный 4 4 2 4" xfId="632"/>
    <cellStyle name="Обычный 4 4 2 4 2" xfId="633"/>
    <cellStyle name="Обычный 4 4 2 5" xfId="634"/>
    <cellStyle name="Обычный 4 4 2 5 2" xfId="635"/>
    <cellStyle name="Обычный 4 4 2 6" xfId="636"/>
    <cellStyle name="Обычный 4 4 2 6 2" xfId="637"/>
    <cellStyle name="Обычный 4 4 2 7" xfId="638"/>
    <cellStyle name="Обычный 4 4 2 7 2" xfId="639"/>
    <cellStyle name="Обычный 4 4 2 8" xfId="640"/>
    <cellStyle name="Обычный 4 4 2 8 2" xfId="641"/>
    <cellStyle name="Обычный 4 4 2 9" xfId="642"/>
    <cellStyle name="Обычный 4 4 3" xfId="643"/>
    <cellStyle name="Обычный 4 4 3 2" xfId="644"/>
    <cellStyle name="Обычный 4 4 4" xfId="645"/>
    <cellStyle name="Обычный 4 4 4 2" xfId="646"/>
    <cellStyle name="Обычный 4 4 5" xfId="647"/>
    <cellStyle name="Обычный 4 4 5 2" xfId="648"/>
    <cellStyle name="Обычный 4 4 6" xfId="649"/>
    <cellStyle name="Обычный 4 4 6 2" xfId="650"/>
    <cellStyle name="Обычный 4 4 7" xfId="651"/>
    <cellStyle name="Обычный 4 4 7 2" xfId="652"/>
    <cellStyle name="Обычный 4 4 8" xfId="653"/>
    <cellStyle name="Обычный 4 4 8 2" xfId="654"/>
    <cellStyle name="Обычный 4 4 9" xfId="655"/>
    <cellStyle name="Обычный 4 4 9 2" xfId="656"/>
    <cellStyle name="Обычный 4 5" xfId="657"/>
    <cellStyle name="Обычный 4 5 10" xfId="658"/>
    <cellStyle name="Обычный 4 5 2" xfId="659"/>
    <cellStyle name="Обычный 4 5 2 2" xfId="660"/>
    <cellStyle name="Обычный 4 5 2 2 2" xfId="661"/>
    <cellStyle name="Обычный 4 5 2 3" xfId="662"/>
    <cellStyle name="Обычный 4 5 2 3 2" xfId="663"/>
    <cellStyle name="Обычный 4 5 2 4" xfId="664"/>
    <cellStyle name="Обычный 4 5 2 4 2" xfId="665"/>
    <cellStyle name="Обычный 4 5 2 5" xfId="666"/>
    <cellStyle name="Обычный 4 5 2 5 2" xfId="667"/>
    <cellStyle name="Обычный 4 5 2 6" xfId="668"/>
    <cellStyle name="Обычный 4 5 2 6 2" xfId="669"/>
    <cellStyle name="Обычный 4 5 2 7" xfId="670"/>
    <cellStyle name="Обычный 4 5 2 7 2" xfId="671"/>
    <cellStyle name="Обычный 4 5 2 8" xfId="672"/>
    <cellStyle name="Обычный 4 5 2 8 2" xfId="673"/>
    <cellStyle name="Обычный 4 5 2 9" xfId="674"/>
    <cellStyle name="Обычный 4 5 3" xfId="675"/>
    <cellStyle name="Обычный 4 5 3 2" xfId="676"/>
    <cellStyle name="Обычный 4 5 4" xfId="677"/>
    <cellStyle name="Обычный 4 5 4 2" xfId="678"/>
    <cellStyle name="Обычный 4 5 5" xfId="679"/>
    <cellStyle name="Обычный 4 5 5 2" xfId="680"/>
    <cellStyle name="Обычный 4 5 6" xfId="681"/>
    <cellStyle name="Обычный 4 5 6 2" xfId="682"/>
    <cellStyle name="Обычный 4 5 7" xfId="683"/>
    <cellStyle name="Обычный 4 5 7 2" xfId="684"/>
    <cellStyle name="Обычный 4 5 8" xfId="685"/>
    <cellStyle name="Обычный 4 5 8 2" xfId="686"/>
    <cellStyle name="Обычный 4 5 9" xfId="687"/>
    <cellStyle name="Обычный 4 5 9 2" xfId="688"/>
    <cellStyle name="Обычный 4 6" xfId="689"/>
    <cellStyle name="Обычный 4 6 10" xfId="690"/>
    <cellStyle name="Обычный 4 6 2" xfId="691"/>
    <cellStyle name="Обычный 4 6 2 2" xfId="692"/>
    <cellStyle name="Обычный 4 6 2 2 2" xfId="693"/>
    <cellStyle name="Обычный 4 6 2 3" xfId="694"/>
    <cellStyle name="Обычный 4 6 2 3 2" xfId="695"/>
    <cellStyle name="Обычный 4 6 2 4" xfId="696"/>
    <cellStyle name="Обычный 4 6 2 4 2" xfId="697"/>
    <cellStyle name="Обычный 4 6 2 5" xfId="698"/>
    <cellStyle name="Обычный 4 6 2 5 2" xfId="699"/>
    <cellStyle name="Обычный 4 6 2 6" xfId="700"/>
    <cellStyle name="Обычный 4 6 2 6 2" xfId="701"/>
    <cellStyle name="Обычный 4 6 2 7" xfId="702"/>
    <cellStyle name="Обычный 4 6 2 7 2" xfId="703"/>
    <cellStyle name="Обычный 4 6 2 8" xfId="704"/>
    <cellStyle name="Обычный 4 6 2 8 2" xfId="705"/>
    <cellStyle name="Обычный 4 6 2 9" xfId="706"/>
    <cellStyle name="Обычный 4 6 3" xfId="707"/>
    <cellStyle name="Обычный 4 6 3 2" xfId="708"/>
    <cellStyle name="Обычный 4 6 4" xfId="709"/>
    <cellStyle name="Обычный 4 6 4 2" xfId="710"/>
    <cellStyle name="Обычный 4 6 5" xfId="711"/>
    <cellStyle name="Обычный 4 6 5 2" xfId="712"/>
    <cellStyle name="Обычный 4 6 6" xfId="713"/>
    <cellStyle name="Обычный 4 6 6 2" xfId="714"/>
    <cellStyle name="Обычный 4 6 7" xfId="715"/>
    <cellStyle name="Обычный 4 6 7 2" xfId="716"/>
    <cellStyle name="Обычный 4 6 8" xfId="717"/>
    <cellStyle name="Обычный 4 6 8 2" xfId="718"/>
    <cellStyle name="Обычный 4 6 9" xfId="719"/>
    <cellStyle name="Обычный 4 6 9 2" xfId="720"/>
    <cellStyle name="Обычный 4 7" xfId="721"/>
    <cellStyle name="Обычный 4 7 10" xfId="722"/>
    <cellStyle name="Обычный 4 7 2" xfId="723"/>
    <cellStyle name="Обычный 4 7 2 2" xfId="724"/>
    <cellStyle name="Обычный 4 7 2 2 2" xfId="725"/>
    <cellStyle name="Обычный 4 7 2 3" xfId="726"/>
    <cellStyle name="Обычный 4 7 2 3 2" xfId="727"/>
    <cellStyle name="Обычный 4 7 2 4" xfId="728"/>
    <cellStyle name="Обычный 4 7 2 4 2" xfId="729"/>
    <cellStyle name="Обычный 4 7 2 5" xfId="730"/>
    <cellStyle name="Обычный 4 7 2 5 2" xfId="731"/>
    <cellStyle name="Обычный 4 7 2 6" xfId="732"/>
    <cellStyle name="Обычный 4 7 2 6 2" xfId="733"/>
    <cellStyle name="Обычный 4 7 2 7" xfId="734"/>
    <cellStyle name="Обычный 4 7 2 7 2" xfId="735"/>
    <cellStyle name="Обычный 4 7 2 8" xfId="736"/>
    <cellStyle name="Обычный 4 7 2 8 2" xfId="737"/>
    <cellStyle name="Обычный 4 7 2 9" xfId="738"/>
    <cellStyle name="Обычный 4 7 3" xfId="739"/>
    <cellStyle name="Обычный 4 7 3 2" xfId="740"/>
    <cellStyle name="Обычный 4 7 4" xfId="741"/>
    <cellStyle name="Обычный 4 7 4 2" xfId="742"/>
    <cellStyle name="Обычный 4 7 5" xfId="743"/>
    <cellStyle name="Обычный 4 7 5 2" xfId="744"/>
    <cellStyle name="Обычный 4 7 6" xfId="745"/>
    <cellStyle name="Обычный 4 7 6 2" xfId="746"/>
    <cellStyle name="Обычный 4 7 7" xfId="747"/>
    <cellStyle name="Обычный 4 7 7 2" xfId="748"/>
    <cellStyle name="Обычный 4 7 8" xfId="749"/>
    <cellStyle name="Обычный 4 7 8 2" xfId="750"/>
    <cellStyle name="Обычный 4 7 9" xfId="751"/>
    <cellStyle name="Обычный 4 7 9 2" xfId="752"/>
    <cellStyle name="Обычный 4 8" xfId="753"/>
    <cellStyle name="Обычный 4 8 2" xfId="754"/>
    <cellStyle name="Обычный 4 8 2 2" xfId="755"/>
    <cellStyle name="Обычный 4 8 3" xfId="756"/>
    <cellStyle name="Обычный 4 8 3 2" xfId="757"/>
    <cellStyle name="Обычный 4 8 4" xfId="758"/>
    <cellStyle name="Обычный 4 8 4 2" xfId="759"/>
    <cellStyle name="Обычный 4 8 5" xfId="760"/>
    <cellStyle name="Обычный 4 8 5 2" xfId="761"/>
    <cellStyle name="Обычный 4 8 6" xfId="762"/>
    <cellStyle name="Обычный 4 8 6 2" xfId="763"/>
    <cellStyle name="Обычный 4 8 7" xfId="764"/>
    <cellStyle name="Обычный 4 8 7 2" xfId="765"/>
    <cellStyle name="Обычный 4 8 8" xfId="766"/>
    <cellStyle name="Обычный 4 8 8 2" xfId="767"/>
    <cellStyle name="Обычный 4 8 9" xfId="768"/>
    <cellStyle name="Обычный 4 9" xfId="769"/>
    <cellStyle name="Обычный 4 9 2" xfId="770"/>
    <cellStyle name="Обычный 5" xfId="2"/>
    <cellStyle name="Обычный 6" xfId="771"/>
    <cellStyle name="Обычный 6 10" xfId="772"/>
    <cellStyle name="Обычный 6 2" xfId="773"/>
    <cellStyle name="Обычный 6 2 2" xfId="774"/>
    <cellStyle name="Обычный 6 2 2 2" xfId="775"/>
    <cellStyle name="Обычный 6 2 3" xfId="776"/>
    <cellStyle name="Обычный 6 2 3 2" xfId="777"/>
    <cellStyle name="Обычный 6 2 4" xfId="778"/>
    <cellStyle name="Обычный 6 2 4 2" xfId="779"/>
    <cellStyle name="Обычный 6 2 5" xfId="780"/>
    <cellStyle name="Обычный 6 2 5 2" xfId="781"/>
    <cellStyle name="Обычный 6 2 6" xfId="782"/>
    <cellStyle name="Обычный 6 2 6 2" xfId="783"/>
    <cellStyle name="Обычный 6 2 7" xfId="784"/>
    <cellStyle name="Обычный 6 2 7 2" xfId="785"/>
    <cellStyle name="Обычный 6 2 8" xfId="786"/>
    <cellStyle name="Обычный 6 2 8 2" xfId="787"/>
    <cellStyle name="Обычный 6 2 9" xfId="788"/>
    <cellStyle name="Обычный 6 3" xfId="789"/>
    <cellStyle name="Обычный 6 3 2" xfId="790"/>
    <cellStyle name="Обычный 6 4" xfId="791"/>
    <cellStyle name="Обычный 6 4 2" xfId="792"/>
    <cellStyle name="Обычный 6 5" xfId="793"/>
    <cellStyle name="Обычный 6 5 2" xfId="794"/>
    <cellStyle name="Обычный 6 6" xfId="795"/>
    <cellStyle name="Обычный 6 6 2" xfId="796"/>
    <cellStyle name="Обычный 6 7" xfId="797"/>
    <cellStyle name="Обычный 6 7 2" xfId="798"/>
    <cellStyle name="Обычный 6 8" xfId="799"/>
    <cellStyle name="Обычный 6 8 2" xfId="800"/>
    <cellStyle name="Обычный 6 9" xfId="801"/>
    <cellStyle name="Обычный 6 9 2" xfId="802"/>
    <cellStyle name="Обычный 7" xfId="803"/>
    <cellStyle name="Обычный 7 10" xfId="804"/>
    <cellStyle name="Обычный 7 2" xfId="805"/>
    <cellStyle name="Обычный 7 2 2" xfId="806"/>
    <cellStyle name="Обычный 7 2 2 2" xfId="807"/>
    <cellStyle name="Обычный 7 2 3" xfId="808"/>
    <cellStyle name="Обычный 7 2 3 2" xfId="809"/>
    <cellStyle name="Обычный 7 2 4" xfId="810"/>
    <cellStyle name="Обычный 7 2 4 2" xfId="811"/>
    <cellStyle name="Обычный 7 2 5" xfId="812"/>
    <cellStyle name="Обычный 7 2 5 2" xfId="813"/>
    <cellStyle name="Обычный 7 2 6" xfId="814"/>
    <cellStyle name="Обычный 7 2 6 2" xfId="815"/>
    <cellStyle name="Обычный 7 2 7" xfId="816"/>
    <cellStyle name="Обычный 7 2 7 2" xfId="817"/>
    <cellStyle name="Обычный 7 2 8" xfId="818"/>
    <cellStyle name="Обычный 7 2 8 2" xfId="819"/>
    <cellStyle name="Обычный 7 2 9" xfId="820"/>
    <cellStyle name="Обычный 7 3" xfId="821"/>
    <cellStyle name="Обычный 7 3 2" xfId="822"/>
    <cellStyle name="Обычный 7 4" xfId="823"/>
    <cellStyle name="Обычный 7 4 2" xfId="824"/>
    <cellStyle name="Обычный 7 5" xfId="825"/>
    <cellStyle name="Обычный 7 5 2" xfId="826"/>
    <cellStyle name="Обычный 7 6" xfId="827"/>
    <cellStyle name="Обычный 7 6 2" xfId="828"/>
    <cellStyle name="Обычный 7 7" xfId="829"/>
    <cellStyle name="Обычный 7 7 2" xfId="830"/>
    <cellStyle name="Обычный 7 8" xfId="831"/>
    <cellStyle name="Обычный 7 8 2" xfId="832"/>
    <cellStyle name="Обычный 7 9" xfId="833"/>
    <cellStyle name="Обычный 7 9 2" xfId="834"/>
    <cellStyle name="Обычный 8" xfId="835"/>
    <cellStyle name="Обычный 8 10" xfId="836"/>
    <cellStyle name="Обычный 8 2" xfId="837"/>
    <cellStyle name="Обычный 8 2 2" xfId="838"/>
    <cellStyle name="Обычный 8 2 2 2" xfId="839"/>
    <cellStyle name="Обычный 8 2 3" xfId="840"/>
    <cellStyle name="Обычный 8 2 3 2" xfId="841"/>
    <cellStyle name="Обычный 8 2 4" xfId="842"/>
    <cellStyle name="Обычный 8 2 4 2" xfId="843"/>
    <cellStyle name="Обычный 8 2 5" xfId="844"/>
    <cellStyle name="Обычный 8 2 5 2" xfId="845"/>
    <cellStyle name="Обычный 8 2 6" xfId="846"/>
    <cellStyle name="Обычный 8 2 6 2" xfId="847"/>
    <cellStyle name="Обычный 8 2 7" xfId="848"/>
    <cellStyle name="Обычный 8 2 7 2" xfId="849"/>
    <cellStyle name="Обычный 8 2 8" xfId="850"/>
    <cellStyle name="Обычный 8 2 8 2" xfId="851"/>
    <cellStyle name="Обычный 8 2 9" xfId="852"/>
    <cellStyle name="Обычный 8 3" xfId="853"/>
    <cellStyle name="Обычный 8 3 2" xfId="854"/>
    <cellStyle name="Обычный 8 4" xfId="855"/>
    <cellStyle name="Обычный 8 4 2" xfId="856"/>
    <cellStyle name="Обычный 8 5" xfId="857"/>
    <cellStyle name="Обычный 8 5 2" xfId="858"/>
    <cellStyle name="Обычный 8 6" xfId="859"/>
    <cellStyle name="Обычный 8 6 2" xfId="860"/>
    <cellStyle name="Обычный 8 7" xfId="861"/>
    <cellStyle name="Обычный 8 7 2" xfId="862"/>
    <cellStyle name="Обычный 8 8" xfId="863"/>
    <cellStyle name="Обычный 8 8 2" xfId="864"/>
    <cellStyle name="Обычный 8 9" xfId="865"/>
    <cellStyle name="Обычный 8 9 2" xfId="866"/>
    <cellStyle name="Обычный 9" xfId="867"/>
    <cellStyle name="Обычный 9 10" xfId="868"/>
    <cellStyle name="Обычный 9 2" xfId="869"/>
    <cellStyle name="Обычный 9 2 2" xfId="870"/>
    <cellStyle name="Обычный 9 2 2 2" xfId="871"/>
    <cellStyle name="Обычный 9 2 3" xfId="872"/>
    <cellStyle name="Обычный 9 2 3 2" xfId="873"/>
    <cellStyle name="Обычный 9 2 4" xfId="874"/>
    <cellStyle name="Обычный 9 2 4 2" xfId="875"/>
    <cellStyle name="Обычный 9 2 5" xfId="876"/>
    <cellStyle name="Обычный 9 2 5 2" xfId="877"/>
    <cellStyle name="Обычный 9 2 6" xfId="878"/>
    <cellStyle name="Обычный 9 2 6 2" xfId="879"/>
    <cellStyle name="Обычный 9 2 7" xfId="880"/>
    <cellStyle name="Обычный 9 2 7 2" xfId="881"/>
    <cellStyle name="Обычный 9 2 8" xfId="882"/>
    <cellStyle name="Обычный 9 2 8 2" xfId="883"/>
    <cellStyle name="Обычный 9 2 9" xfId="884"/>
    <cellStyle name="Обычный 9 3" xfId="885"/>
    <cellStyle name="Обычный 9 3 2" xfId="886"/>
    <cellStyle name="Обычный 9 4" xfId="887"/>
    <cellStyle name="Обычный 9 4 2" xfId="888"/>
    <cellStyle name="Обычный 9 5" xfId="889"/>
    <cellStyle name="Обычный 9 5 2" xfId="890"/>
    <cellStyle name="Обычный 9 6" xfId="891"/>
    <cellStyle name="Обычный 9 6 2" xfId="892"/>
    <cellStyle name="Обычный 9 7" xfId="893"/>
    <cellStyle name="Обычный 9 7 2" xfId="894"/>
    <cellStyle name="Обычный 9 8" xfId="895"/>
    <cellStyle name="Обычный 9 8 2" xfId="896"/>
    <cellStyle name="Обычный 9 9" xfId="897"/>
    <cellStyle name="Обычный 9 9 2" xfId="898"/>
    <cellStyle name="Процентный" xfId="3" builtinId="5"/>
    <cellStyle name="Финансовый" xfId="5" builtinId="3"/>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198"/>
  <sheetViews>
    <sheetView tabSelected="1" topLeftCell="A94" zoomScale="90" zoomScaleNormal="90" workbookViewId="0">
      <selection activeCell="G107" sqref="G107:G127"/>
    </sheetView>
  </sheetViews>
  <sheetFormatPr defaultRowHeight="15" outlineLevelRow="1" x14ac:dyDescent="0.25"/>
  <cols>
    <col min="1" max="1" width="5.85546875" style="31" customWidth="1"/>
    <col min="2" max="2" width="37.5703125" style="1" customWidth="1"/>
    <col min="3" max="3" width="7.7109375" style="1" customWidth="1"/>
    <col min="4" max="4" width="15.28515625" style="1" customWidth="1"/>
    <col min="5" max="5" width="15.42578125" style="1" customWidth="1"/>
    <col min="6" max="6" width="11.42578125" style="1" bestFit="1" customWidth="1"/>
    <col min="7" max="7" width="41.5703125" style="1" customWidth="1"/>
    <col min="8" max="8" width="38.85546875" style="1" customWidth="1"/>
    <col min="9" max="9" width="10.28515625" style="1" customWidth="1"/>
    <col min="10" max="10" width="8.85546875" style="1"/>
    <col min="11" max="11" width="95.5703125" style="1" customWidth="1"/>
    <col min="12" max="16384" width="9.140625" style="1"/>
  </cols>
  <sheetData>
    <row r="1" spans="1:11" ht="26.45" customHeight="1" x14ac:dyDescent="0.25">
      <c r="A1" s="93" t="s">
        <v>21</v>
      </c>
      <c r="B1" s="93"/>
      <c r="C1" s="93"/>
      <c r="D1" s="93"/>
      <c r="E1" s="93"/>
      <c r="F1" s="93"/>
      <c r="G1" s="93"/>
      <c r="H1" s="93"/>
      <c r="I1" s="93"/>
      <c r="J1" s="93"/>
      <c r="K1" s="93"/>
    </row>
    <row r="2" spans="1:11" ht="26.45" customHeight="1" x14ac:dyDescent="0.25">
      <c r="A2" s="93" t="s">
        <v>77</v>
      </c>
      <c r="B2" s="93"/>
      <c r="C2" s="93"/>
      <c r="D2" s="93"/>
      <c r="E2" s="93"/>
      <c r="F2" s="93"/>
      <c r="G2" s="93"/>
      <c r="H2" s="93"/>
      <c r="I2" s="93"/>
      <c r="J2" s="93"/>
      <c r="K2" s="93"/>
    </row>
    <row r="3" spans="1:11" ht="26.45" customHeight="1" x14ac:dyDescent="0.25">
      <c r="A3" s="93" t="s">
        <v>118</v>
      </c>
      <c r="B3" s="93"/>
      <c r="C3" s="93"/>
      <c r="D3" s="93"/>
      <c r="E3" s="93"/>
      <c r="F3" s="93"/>
      <c r="G3" s="93"/>
      <c r="H3" s="93"/>
      <c r="I3" s="93"/>
      <c r="J3" s="93"/>
      <c r="K3" s="93"/>
    </row>
    <row r="5" spans="1:11" ht="28.15" customHeight="1" x14ac:dyDescent="0.25">
      <c r="A5" s="55" t="s">
        <v>72</v>
      </c>
      <c r="B5" s="97" t="s">
        <v>5</v>
      </c>
      <c r="C5" s="97" t="s">
        <v>17</v>
      </c>
      <c r="D5" s="97"/>
      <c r="E5" s="97"/>
      <c r="F5" s="102" t="s">
        <v>15</v>
      </c>
      <c r="G5" s="97" t="s">
        <v>6</v>
      </c>
      <c r="H5" s="97"/>
      <c r="I5" s="97"/>
      <c r="J5" s="97" t="s">
        <v>7</v>
      </c>
      <c r="K5" s="97" t="s">
        <v>16</v>
      </c>
    </row>
    <row r="6" spans="1:11" ht="62.25" customHeight="1" x14ac:dyDescent="0.25">
      <c r="A6" s="55"/>
      <c r="B6" s="97"/>
      <c r="C6" s="2" t="s">
        <v>8</v>
      </c>
      <c r="D6" s="2" t="s">
        <v>79</v>
      </c>
      <c r="E6" s="2" t="s">
        <v>117</v>
      </c>
      <c r="F6" s="102"/>
      <c r="G6" s="26" t="s">
        <v>9</v>
      </c>
      <c r="H6" s="2" t="s">
        <v>10</v>
      </c>
      <c r="I6" s="27" t="s">
        <v>11</v>
      </c>
      <c r="J6" s="97"/>
      <c r="K6" s="97"/>
    </row>
    <row r="7" spans="1:11" ht="21.75" customHeight="1" x14ac:dyDescent="0.25">
      <c r="A7" s="94"/>
      <c r="B7" s="97" t="s">
        <v>33</v>
      </c>
      <c r="C7" s="10" t="s">
        <v>12</v>
      </c>
      <c r="D7" s="18">
        <f>SUM(D8:D11)</f>
        <v>997213.4</v>
      </c>
      <c r="E7" s="19">
        <f>SUM(E8:E11)</f>
        <v>564613.27</v>
      </c>
      <c r="F7" s="8">
        <f>E7/D7*100</f>
        <v>56.619101789045359</v>
      </c>
      <c r="G7" s="98"/>
      <c r="H7" s="32" t="s">
        <v>18</v>
      </c>
      <c r="I7" s="28">
        <f>I32+I77+I149+I184</f>
        <v>18</v>
      </c>
      <c r="J7" s="97" t="s">
        <v>82</v>
      </c>
      <c r="K7" s="97"/>
    </row>
    <row r="8" spans="1:11" ht="18.75" customHeight="1" x14ac:dyDescent="0.25">
      <c r="A8" s="95"/>
      <c r="B8" s="97"/>
      <c r="C8" s="10" t="s">
        <v>0</v>
      </c>
      <c r="D8" s="18">
        <f t="shared" ref="D8:E11" si="0">D13+D18+D23+D28</f>
        <v>392242.5</v>
      </c>
      <c r="E8" s="19">
        <f t="shared" si="0"/>
        <v>173440.62</v>
      </c>
      <c r="F8" s="8">
        <f t="shared" ref="F8:F11" si="1">E8/D8*100</f>
        <v>44.217702059312799</v>
      </c>
      <c r="G8" s="98"/>
      <c r="H8" s="32" t="s">
        <v>13</v>
      </c>
      <c r="I8" s="28">
        <f>I33+I78+I150+I185</f>
        <v>3</v>
      </c>
      <c r="J8" s="97"/>
      <c r="K8" s="97"/>
    </row>
    <row r="9" spans="1:11" ht="18" customHeight="1" x14ac:dyDescent="0.25">
      <c r="A9" s="95"/>
      <c r="B9" s="97"/>
      <c r="C9" s="10" t="s">
        <v>1</v>
      </c>
      <c r="D9" s="18">
        <f t="shared" si="0"/>
        <v>254970.9</v>
      </c>
      <c r="E9" s="19">
        <f t="shared" si="0"/>
        <v>102483.84</v>
      </c>
      <c r="F9" s="8">
        <f t="shared" si="1"/>
        <v>40.194328058613749</v>
      </c>
      <c r="G9" s="98"/>
      <c r="H9" s="32" t="s">
        <v>14</v>
      </c>
      <c r="I9" s="28">
        <f>I34+I79+I151+I186</f>
        <v>12</v>
      </c>
      <c r="J9" s="97"/>
      <c r="K9" s="97"/>
    </row>
    <row r="10" spans="1:11" ht="16.5" customHeight="1" x14ac:dyDescent="0.25">
      <c r="A10" s="95"/>
      <c r="B10" s="97"/>
      <c r="C10" s="10" t="s">
        <v>2</v>
      </c>
      <c r="D10" s="18">
        <f t="shared" si="0"/>
        <v>0</v>
      </c>
      <c r="E10" s="19">
        <f t="shared" si="0"/>
        <v>0</v>
      </c>
      <c r="F10" s="8">
        <v>0</v>
      </c>
      <c r="G10" s="98"/>
      <c r="H10" s="32" t="s">
        <v>19</v>
      </c>
      <c r="I10" s="28">
        <f>I35+I80+I152+I187</f>
        <v>3</v>
      </c>
      <c r="J10" s="97"/>
      <c r="K10" s="97"/>
    </row>
    <row r="11" spans="1:11" ht="18" customHeight="1" x14ac:dyDescent="0.25">
      <c r="A11" s="96"/>
      <c r="B11" s="97"/>
      <c r="C11" s="10" t="s">
        <v>3</v>
      </c>
      <c r="D11" s="18">
        <f t="shared" si="0"/>
        <v>350000</v>
      </c>
      <c r="E11" s="19">
        <f t="shared" si="0"/>
        <v>288688.81</v>
      </c>
      <c r="F11" s="8">
        <f t="shared" si="1"/>
        <v>82.482517142857134</v>
      </c>
      <c r="G11" s="98"/>
      <c r="H11" s="32" t="s">
        <v>20</v>
      </c>
      <c r="I11" s="29">
        <f>I8/I7*100</f>
        <v>16.666666666666664</v>
      </c>
      <c r="J11" s="97"/>
      <c r="K11" s="97"/>
    </row>
    <row r="12" spans="1:11" ht="36" customHeight="1" x14ac:dyDescent="0.25">
      <c r="A12" s="94"/>
      <c r="B12" s="76" t="s">
        <v>4</v>
      </c>
      <c r="C12" s="11" t="s">
        <v>12</v>
      </c>
      <c r="D12" s="18">
        <f>SUM(D13:D16)</f>
        <v>461337.9</v>
      </c>
      <c r="E12" s="18">
        <f>SUM(E13:E16)</f>
        <v>161856.6</v>
      </c>
      <c r="F12" s="8">
        <f>E12/D12*100</f>
        <v>35.08417582860632</v>
      </c>
      <c r="G12" s="97"/>
      <c r="H12" s="32" t="s">
        <v>18</v>
      </c>
      <c r="I12" s="11">
        <v>8</v>
      </c>
      <c r="J12" s="97"/>
      <c r="K12" s="66" t="s">
        <v>123</v>
      </c>
    </row>
    <row r="13" spans="1:11" ht="28.5" customHeight="1" x14ac:dyDescent="0.25">
      <c r="A13" s="95"/>
      <c r="B13" s="76"/>
      <c r="C13" s="11" t="s">
        <v>0</v>
      </c>
      <c r="D13" s="18">
        <f>D73+D88+D93+D108+D195+D125+D146</f>
        <v>259507.00000000003</v>
      </c>
      <c r="E13" s="18">
        <f>E73+E88+E93+E108+E195+E125+E146</f>
        <v>104126.6</v>
      </c>
      <c r="F13" s="8">
        <f t="shared" ref="F13:F14" si="2">E13/D13*100</f>
        <v>40.124775054237453</v>
      </c>
      <c r="G13" s="97"/>
      <c r="H13" s="32" t="s">
        <v>13</v>
      </c>
      <c r="I13" s="11">
        <v>0</v>
      </c>
      <c r="J13" s="97"/>
      <c r="K13" s="67"/>
    </row>
    <row r="14" spans="1:11" ht="27.75" customHeight="1" x14ac:dyDescent="0.25">
      <c r="A14" s="95"/>
      <c r="B14" s="76"/>
      <c r="C14" s="11" t="s">
        <v>1</v>
      </c>
      <c r="D14" s="18">
        <f>D74+D89+D94+D126+D196+D143</f>
        <v>201830.9</v>
      </c>
      <c r="E14" s="18">
        <f>E74+E89+E94+E126+E196+E143</f>
        <v>57730</v>
      </c>
      <c r="F14" s="8">
        <f t="shared" si="2"/>
        <v>28.603152440979056</v>
      </c>
      <c r="G14" s="97"/>
      <c r="H14" s="32" t="s">
        <v>14</v>
      </c>
      <c r="I14" s="11">
        <v>6</v>
      </c>
      <c r="J14" s="97"/>
      <c r="K14" s="67"/>
    </row>
    <row r="15" spans="1:11" ht="31.5" customHeight="1" x14ac:dyDescent="0.25">
      <c r="A15" s="95"/>
      <c r="B15" s="76"/>
      <c r="C15" s="11" t="s">
        <v>2</v>
      </c>
      <c r="D15" s="18">
        <f>D75</f>
        <v>0</v>
      </c>
      <c r="E15" s="18">
        <f>E75</f>
        <v>0</v>
      </c>
      <c r="F15" s="8">
        <v>0</v>
      </c>
      <c r="G15" s="97"/>
      <c r="H15" s="32" t="s">
        <v>19</v>
      </c>
      <c r="I15" s="11">
        <v>2</v>
      </c>
      <c r="J15" s="97"/>
      <c r="K15" s="67"/>
    </row>
    <row r="16" spans="1:11" ht="27" customHeight="1" x14ac:dyDescent="0.25">
      <c r="A16" s="96"/>
      <c r="B16" s="76"/>
      <c r="C16" s="11" t="s">
        <v>3</v>
      </c>
      <c r="D16" s="18">
        <v>0</v>
      </c>
      <c r="E16" s="18">
        <v>0</v>
      </c>
      <c r="F16" s="8"/>
      <c r="G16" s="97"/>
      <c r="H16" s="32" t="s">
        <v>20</v>
      </c>
      <c r="I16" s="8">
        <f>I13/I12*100</f>
        <v>0</v>
      </c>
      <c r="J16" s="97"/>
      <c r="K16" s="68"/>
    </row>
    <row r="17" spans="1:11" x14ac:dyDescent="0.25">
      <c r="A17" s="94"/>
      <c r="B17" s="76" t="s">
        <v>81</v>
      </c>
      <c r="C17" s="11" t="s">
        <v>12</v>
      </c>
      <c r="D17" s="18">
        <f>SUM(D18:D21)</f>
        <v>59256</v>
      </c>
      <c r="E17" s="18">
        <f>SUM(E18:E21)</f>
        <v>13813.400000000001</v>
      </c>
      <c r="F17" s="8">
        <f>E17/D17*100</f>
        <v>23.31139462670447</v>
      </c>
      <c r="G17" s="97"/>
      <c r="H17" s="32" t="s">
        <v>18</v>
      </c>
      <c r="I17" s="11">
        <v>6</v>
      </c>
      <c r="J17" s="97"/>
      <c r="K17" s="101" t="s">
        <v>141</v>
      </c>
    </row>
    <row r="18" spans="1:11" x14ac:dyDescent="0.25">
      <c r="A18" s="95"/>
      <c r="B18" s="76"/>
      <c r="C18" s="11" t="s">
        <v>0</v>
      </c>
      <c r="D18" s="18">
        <f>D48+D43+D98+D103</f>
        <v>59256</v>
      </c>
      <c r="E18" s="18">
        <f>E48+E43+E98+E103+E133</f>
        <v>11329.900000000001</v>
      </c>
      <c r="F18" s="8">
        <f t="shared" ref="F18" si="3">E18/D18*100</f>
        <v>19.120257864182534</v>
      </c>
      <c r="G18" s="97"/>
      <c r="H18" s="32" t="s">
        <v>13</v>
      </c>
      <c r="I18" s="11">
        <v>3</v>
      </c>
      <c r="J18" s="97"/>
      <c r="K18" s="101"/>
    </row>
    <row r="19" spans="1:11" x14ac:dyDescent="0.25">
      <c r="A19" s="95"/>
      <c r="B19" s="76"/>
      <c r="C19" s="11" t="s">
        <v>1</v>
      </c>
      <c r="D19" s="18">
        <f>D44+D49+D99+D104</f>
        <v>0</v>
      </c>
      <c r="E19" s="18">
        <f>E44+E49+E99+E104+E130</f>
        <v>2483.5</v>
      </c>
      <c r="F19" s="8">
        <v>0</v>
      </c>
      <c r="G19" s="97"/>
      <c r="H19" s="32" t="s">
        <v>14</v>
      </c>
      <c r="I19" s="11">
        <v>2</v>
      </c>
      <c r="J19" s="97"/>
      <c r="K19" s="101"/>
    </row>
    <row r="20" spans="1:11" x14ac:dyDescent="0.25">
      <c r="A20" s="95"/>
      <c r="B20" s="76"/>
      <c r="C20" s="11" t="s">
        <v>2</v>
      </c>
      <c r="D20" s="18">
        <v>0</v>
      </c>
      <c r="E20" s="18">
        <v>0</v>
      </c>
      <c r="F20" s="8"/>
      <c r="G20" s="97"/>
      <c r="H20" s="32" t="s">
        <v>19</v>
      </c>
      <c r="I20" s="11">
        <v>1</v>
      </c>
      <c r="J20" s="97"/>
      <c r="K20" s="101"/>
    </row>
    <row r="21" spans="1:11" x14ac:dyDescent="0.25">
      <c r="A21" s="96"/>
      <c r="B21" s="76"/>
      <c r="C21" s="11" t="s">
        <v>3</v>
      </c>
      <c r="D21" s="18">
        <v>0</v>
      </c>
      <c r="E21" s="18">
        <v>0</v>
      </c>
      <c r="F21" s="8"/>
      <c r="G21" s="97"/>
      <c r="H21" s="32" t="s">
        <v>20</v>
      </c>
      <c r="I21" s="8">
        <f>I18/I17*100</f>
        <v>50</v>
      </c>
      <c r="J21" s="97"/>
      <c r="K21" s="101"/>
    </row>
    <row r="22" spans="1:11" x14ac:dyDescent="0.25">
      <c r="A22" s="94"/>
      <c r="B22" s="84" t="s">
        <v>34</v>
      </c>
      <c r="C22" s="11" t="s">
        <v>12</v>
      </c>
      <c r="D22" s="18">
        <f>SUM(D23:D26)</f>
        <v>466419.5</v>
      </c>
      <c r="E22" s="18">
        <f>SUM(E23:E26)</f>
        <v>381003.27</v>
      </c>
      <c r="F22" s="8">
        <f>E22/D22*100</f>
        <v>81.686822699308252</v>
      </c>
      <c r="G22" s="87"/>
      <c r="H22" s="32" t="s">
        <v>18</v>
      </c>
      <c r="I22" s="11">
        <v>3</v>
      </c>
      <c r="J22" s="87"/>
      <c r="K22" s="87"/>
    </row>
    <row r="23" spans="1:11" x14ac:dyDescent="0.25">
      <c r="A23" s="95"/>
      <c r="B23" s="85"/>
      <c r="C23" s="11" t="s">
        <v>0</v>
      </c>
      <c r="D23" s="4">
        <f>D155</f>
        <v>73479.5</v>
      </c>
      <c r="E23" s="4">
        <f>E155</f>
        <v>57984.12</v>
      </c>
      <c r="F23" s="8">
        <f t="shared" ref="F23:F26" si="4">E23/D23*100</f>
        <v>78.911968644315763</v>
      </c>
      <c r="G23" s="88"/>
      <c r="H23" s="32" t="s">
        <v>13</v>
      </c>
      <c r="I23" s="11">
        <v>0</v>
      </c>
      <c r="J23" s="88"/>
      <c r="K23" s="88"/>
    </row>
    <row r="24" spans="1:11" x14ac:dyDescent="0.25">
      <c r="A24" s="95"/>
      <c r="B24" s="85"/>
      <c r="C24" s="11" t="s">
        <v>1</v>
      </c>
      <c r="D24" s="4">
        <f>D156</f>
        <v>42940</v>
      </c>
      <c r="E24" s="4">
        <f>E156</f>
        <v>34330.339999999997</v>
      </c>
      <c r="F24" s="8">
        <f t="shared" si="4"/>
        <v>79.949557522123882</v>
      </c>
      <c r="G24" s="88"/>
      <c r="H24" s="32" t="s">
        <v>14</v>
      </c>
      <c r="I24" s="11">
        <v>3</v>
      </c>
      <c r="J24" s="88"/>
      <c r="K24" s="88"/>
    </row>
    <row r="25" spans="1:11" x14ac:dyDescent="0.25">
      <c r="A25" s="95"/>
      <c r="B25" s="85"/>
      <c r="C25" s="11" t="s">
        <v>2</v>
      </c>
      <c r="D25" s="4">
        <f t="shared" ref="D25:E26" si="5">D157</f>
        <v>0</v>
      </c>
      <c r="E25" s="4">
        <f t="shared" si="5"/>
        <v>0</v>
      </c>
      <c r="F25" s="8">
        <v>0</v>
      </c>
      <c r="G25" s="88"/>
      <c r="H25" s="32" t="s">
        <v>19</v>
      </c>
      <c r="I25" s="11">
        <v>0</v>
      </c>
      <c r="J25" s="88"/>
      <c r="K25" s="88"/>
    </row>
    <row r="26" spans="1:11" x14ac:dyDescent="0.25">
      <c r="A26" s="96"/>
      <c r="B26" s="86"/>
      <c r="C26" s="11" t="s">
        <v>3</v>
      </c>
      <c r="D26" s="4">
        <f t="shared" si="5"/>
        <v>350000</v>
      </c>
      <c r="E26" s="4">
        <f t="shared" si="5"/>
        <v>288688.81</v>
      </c>
      <c r="F26" s="8">
        <f t="shared" si="4"/>
        <v>82.482517142857134</v>
      </c>
      <c r="G26" s="89"/>
      <c r="H26" s="32" t="s">
        <v>20</v>
      </c>
      <c r="I26" s="8">
        <f>I23/I22*100</f>
        <v>0</v>
      </c>
      <c r="J26" s="89"/>
      <c r="K26" s="89"/>
    </row>
    <row r="27" spans="1:11" ht="24" customHeight="1" x14ac:dyDescent="0.25">
      <c r="A27" s="94"/>
      <c r="B27" s="84" t="s">
        <v>35</v>
      </c>
      <c r="C27" s="11" t="s">
        <v>12</v>
      </c>
      <c r="D27" s="4">
        <f>SUM(D28:D31)</f>
        <v>10200</v>
      </c>
      <c r="E27" s="4">
        <f>SUM(E28:E31)</f>
        <v>7940</v>
      </c>
      <c r="F27" s="8">
        <f>E27/D27*100</f>
        <v>77.843137254901961</v>
      </c>
      <c r="G27" s="87"/>
      <c r="H27" s="32" t="s">
        <v>18</v>
      </c>
      <c r="I27" s="11">
        <v>1</v>
      </c>
      <c r="J27" s="87"/>
      <c r="K27" s="66"/>
    </row>
    <row r="28" spans="1:11" ht="22.5" customHeight="1" x14ac:dyDescent="0.25">
      <c r="A28" s="95"/>
      <c r="B28" s="85"/>
      <c r="C28" s="11" t="s">
        <v>0</v>
      </c>
      <c r="D28" s="4">
        <v>0</v>
      </c>
      <c r="E28" s="4">
        <v>0</v>
      </c>
      <c r="F28" s="8">
        <v>0</v>
      </c>
      <c r="G28" s="88"/>
      <c r="H28" s="32" t="s">
        <v>13</v>
      </c>
      <c r="I28" s="11">
        <v>0</v>
      </c>
      <c r="J28" s="88"/>
      <c r="K28" s="67"/>
    </row>
    <row r="29" spans="1:11" ht="23.25" customHeight="1" x14ac:dyDescent="0.25">
      <c r="A29" s="95"/>
      <c r="B29" s="85"/>
      <c r="C29" s="11" t="s">
        <v>1</v>
      </c>
      <c r="D29" s="4">
        <f>D176</f>
        <v>10200</v>
      </c>
      <c r="E29" s="4">
        <f>E176</f>
        <v>7940</v>
      </c>
      <c r="F29" s="8">
        <f>E29/D29*100</f>
        <v>77.843137254901961</v>
      </c>
      <c r="G29" s="88"/>
      <c r="H29" s="32" t="s">
        <v>14</v>
      </c>
      <c r="I29" s="11">
        <v>1</v>
      </c>
      <c r="J29" s="88"/>
      <c r="K29" s="67"/>
    </row>
    <row r="30" spans="1:11" ht="23.25" customHeight="1" x14ac:dyDescent="0.25">
      <c r="A30" s="95"/>
      <c r="B30" s="85"/>
      <c r="C30" s="11" t="s">
        <v>2</v>
      </c>
      <c r="D30" s="4">
        <v>0</v>
      </c>
      <c r="E30" s="4">
        <v>0</v>
      </c>
      <c r="F30" s="8">
        <v>0</v>
      </c>
      <c r="G30" s="88"/>
      <c r="H30" s="32" t="s">
        <v>19</v>
      </c>
      <c r="I30" s="11">
        <v>0</v>
      </c>
      <c r="J30" s="88"/>
      <c r="K30" s="67"/>
    </row>
    <row r="31" spans="1:11" ht="28.5" customHeight="1" x14ac:dyDescent="0.25">
      <c r="A31" s="96"/>
      <c r="B31" s="86"/>
      <c r="C31" s="11" t="s">
        <v>3</v>
      </c>
      <c r="D31" s="4">
        <v>0</v>
      </c>
      <c r="E31" s="4">
        <v>0</v>
      </c>
      <c r="F31" s="8">
        <v>0</v>
      </c>
      <c r="G31" s="89"/>
      <c r="H31" s="32" t="s">
        <v>20</v>
      </c>
      <c r="I31" s="8">
        <f>I28/I27*100</f>
        <v>0</v>
      </c>
      <c r="J31" s="89"/>
      <c r="K31" s="68"/>
    </row>
    <row r="32" spans="1:11" ht="15" customHeight="1" x14ac:dyDescent="0.25">
      <c r="A32" s="94">
        <v>1</v>
      </c>
      <c r="B32" s="100" t="s">
        <v>106</v>
      </c>
      <c r="C32" s="11" t="s">
        <v>12</v>
      </c>
      <c r="D32" s="4">
        <f>SUM(D33:D36)</f>
        <v>338418.7</v>
      </c>
      <c r="E32" s="4">
        <f>SUM(E33:E36)</f>
        <v>108207.6</v>
      </c>
      <c r="F32" s="8">
        <f>E32/D32*100</f>
        <v>31.97447422379437</v>
      </c>
      <c r="G32" s="98"/>
      <c r="H32" s="38" t="s">
        <v>18</v>
      </c>
      <c r="I32" s="39">
        <f>I37+I67</f>
        <v>3</v>
      </c>
      <c r="J32" s="76" t="s">
        <v>83</v>
      </c>
      <c r="K32" s="97"/>
    </row>
    <row r="33" spans="1:11" x14ac:dyDescent="0.25">
      <c r="A33" s="95"/>
      <c r="B33" s="100"/>
      <c r="C33" s="10" t="s">
        <v>0</v>
      </c>
      <c r="D33" s="4">
        <f t="shared" ref="D33:E36" si="6">D38+D68</f>
        <v>190162.7</v>
      </c>
      <c r="E33" s="4">
        <f t="shared" si="6"/>
        <v>56705</v>
      </c>
      <c r="F33" s="8">
        <f t="shared" ref="F33:F34" si="7">E33/D33*100</f>
        <v>29.819202188441789</v>
      </c>
      <c r="G33" s="98"/>
      <c r="H33" s="38" t="s">
        <v>13</v>
      </c>
      <c r="I33" s="39">
        <f>I38+I68</f>
        <v>1</v>
      </c>
      <c r="J33" s="76"/>
      <c r="K33" s="97"/>
    </row>
    <row r="34" spans="1:11" x14ac:dyDescent="0.25">
      <c r="A34" s="95"/>
      <c r="B34" s="100"/>
      <c r="C34" s="10" t="s">
        <v>1</v>
      </c>
      <c r="D34" s="4">
        <f t="shared" si="6"/>
        <v>148256</v>
      </c>
      <c r="E34" s="4">
        <f t="shared" si="6"/>
        <v>51502.6</v>
      </c>
      <c r="F34" s="8">
        <f t="shared" si="7"/>
        <v>34.738965033455642</v>
      </c>
      <c r="G34" s="98"/>
      <c r="H34" s="38" t="s">
        <v>14</v>
      </c>
      <c r="I34" s="39">
        <f>I39+I69</f>
        <v>2</v>
      </c>
      <c r="J34" s="76"/>
      <c r="K34" s="97"/>
    </row>
    <row r="35" spans="1:11" x14ac:dyDescent="0.25">
      <c r="A35" s="95"/>
      <c r="B35" s="100"/>
      <c r="C35" s="10" t="s">
        <v>2</v>
      </c>
      <c r="D35" s="4">
        <f t="shared" si="6"/>
        <v>0</v>
      </c>
      <c r="E35" s="4">
        <f t="shared" si="6"/>
        <v>0</v>
      </c>
      <c r="F35" s="8">
        <v>0</v>
      </c>
      <c r="G35" s="98"/>
      <c r="H35" s="38" t="s">
        <v>19</v>
      </c>
      <c r="I35" s="39">
        <f>I40+I70</f>
        <v>0</v>
      </c>
      <c r="J35" s="76"/>
      <c r="K35" s="97"/>
    </row>
    <row r="36" spans="1:11" x14ac:dyDescent="0.25">
      <c r="A36" s="96"/>
      <c r="B36" s="100"/>
      <c r="C36" s="10" t="s">
        <v>3</v>
      </c>
      <c r="D36" s="4">
        <f t="shared" si="6"/>
        <v>0</v>
      </c>
      <c r="E36" s="4">
        <f t="shared" si="6"/>
        <v>0</v>
      </c>
      <c r="F36" s="8"/>
      <c r="G36" s="98"/>
      <c r="H36" s="38" t="s">
        <v>20</v>
      </c>
      <c r="I36" s="40">
        <f>I33/I32*100</f>
        <v>33.333333333333329</v>
      </c>
      <c r="J36" s="76"/>
      <c r="K36" s="97"/>
    </row>
    <row r="37" spans="1:11" ht="13.5" customHeight="1" x14ac:dyDescent="0.25">
      <c r="A37" s="94" t="s">
        <v>22</v>
      </c>
      <c r="B37" s="57" t="s">
        <v>36</v>
      </c>
      <c r="C37" s="10" t="s">
        <v>12</v>
      </c>
      <c r="D37" s="4">
        <f>SUM(D38:D41)</f>
        <v>41906.699999999997</v>
      </c>
      <c r="E37" s="4">
        <f>SUM(E38:E41)</f>
        <v>6385.2000000000007</v>
      </c>
      <c r="F37" s="8">
        <f>E37/D37*100</f>
        <v>15.236704393330902</v>
      </c>
      <c r="G37" s="98"/>
      <c r="H37" s="32" t="s">
        <v>18</v>
      </c>
      <c r="I37" s="28">
        <v>2</v>
      </c>
      <c r="J37" s="76" t="s">
        <v>83</v>
      </c>
      <c r="K37" s="97"/>
    </row>
    <row r="38" spans="1:11" ht="14.45" customHeight="1" x14ac:dyDescent="0.25">
      <c r="A38" s="95"/>
      <c r="B38" s="58"/>
      <c r="C38" s="10" t="s">
        <v>0</v>
      </c>
      <c r="D38" s="4">
        <f>D48+D43</f>
        <v>41906.699999999997</v>
      </c>
      <c r="E38" s="4">
        <f>E48+E43</f>
        <v>6385.2000000000007</v>
      </c>
      <c r="F38" s="8">
        <f>E38/D38*100</f>
        <v>15.236704393330902</v>
      </c>
      <c r="G38" s="98"/>
      <c r="H38" s="32" t="s">
        <v>13</v>
      </c>
      <c r="I38" s="28">
        <v>1</v>
      </c>
      <c r="J38" s="76"/>
      <c r="K38" s="97"/>
    </row>
    <row r="39" spans="1:11" ht="14.45" customHeight="1" x14ac:dyDescent="0.25">
      <c r="A39" s="95"/>
      <c r="B39" s="58"/>
      <c r="C39" s="10" t="s">
        <v>1</v>
      </c>
      <c r="D39" s="4">
        <v>0</v>
      </c>
      <c r="E39" s="4">
        <v>0</v>
      </c>
      <c r="F39" s="8"/>
      <c r="G39" s="98"/>
      <c r="H39" s="32" t="s">
        <v>14</v>
      </c>
      <c r="I39" s="28">
        <v>1</v>
      </c>
      <c r="J39" s="76"/>
      <c r="K39" s="97"/>
    </row>
    <row r="40" spans="1:11" ht="14.45" customHeight="1" x14ac:dyDescent="0.25">
      <c r="A40" s="95"/>
      <c r="B40" s="58"/>
      <c r="C40" s="10" t="s">
        <v>2</v>
      </c>
      <c r="D40" s="4">
        <v>0</v>
      </c>
      <c r="E40" s="4">
        <v>0</v>
      </c>
      <c r="F40" s="8"/>
      <c r="G40" s="98"/>
      <c r="H40" s="32" t="s">
        <v>19</v>
      </c>
      <c r="I40" s="28">
        <f>COUNTIF(I42:I66,"нет")</f>
        <v>0</v>
      </c>
      <c r="J40" s="76"/>
      <c r="K40" s="97"/>
    </row>
    <row r="41" spans="1:11" ht="15.75" customHeight="1" x14ac:dyDescent="0.25">
      <c r="A41" s="96"/>
      <c r="B41" s="59"/>
      <c r="C41" s="12" t="s">
        <v>3</v>
      </c>
      <c r="D41" s="4">
        <v>0</v>
      </c>
      <c r="E41" s="4">
        <v>0</v>
      </c>
      <c r="F41" s="14"/>
      <c r="G41" s="99"/>
      <c r="H41" s="32" t="s">
        <v>20</v>
      </c>
      <c r="I41" s="47">
        <f>I38/I37*100</f>
        <v>50</v>
      </c>
      <c r="J41" s="76"/>
      <c r="K41" s="87"/>
    </row>
    <row r="42" spans="1:11" ht="57.75" customHeight="1" x14ac:dyDescent="0.25">
      <c r="A42" s="94" t="s">
        <v>73</v>
      </c>
      <c r="B42" s="57" t="s">
        <v>74</v>
      </c>
      <c r="C42" s="10" t="s">
        <v>12</v>
      </c>
      <c r="D42" s="4">
        <f>D43+D44+D45+D46</f>
        <v>38906.699999999997</v>
      </c>
      <c r="E42" s="4">
        <f>E43+E44+E45+E46</f>
        <v>2679.4</v>
      </c>
      <c r="F42" s="14">
        <f>E42/D42*100</f>
        <v>6.8867315912169378</v>
      </c>
      <c r="G42" s="66" t="s">
        <v>112</v>
      </c>
      <c r="H42" s="66" t="s">
        <v>136</v>
      </c>
      <c r="I42" s="69" t="s">
        <v>107</v>
      </c>
      <c r="J42" s="54" t="s">
        <v>81</v>
      </c>
      <c r="K42" s="108" t="s">
        <v>137</v>
      </c>
    </row>
    <row r="43" spans="1:11" ht="44.25" customHeight="1" x14ac:dyDescent="0.25">
      <c r="A43" s="95"/>
      <c r="B43" s="58"/>
      <c r="C43" s="10" t="s">
        <v>0</v>
      </c>
      <c r="D43" s="6">
        <v>38906.699999999997</v>
      </c>
      <c r="E43" s="49">
        <v>2679.4</v>
      </c>
      <c r="F43" s="14">
        <f t="shared" ref="F43" si="8">E43/D43*100</f>
        <v>6.8867315912169378</v>
      </c>
      <c r="G43" s="67"/>
      <c r="H43" s="67"/>
      <c r="I43" s="70"/>
      <c r="J43" s="54"/>
      <c r="K43" s="111"/>
    </row>
    <row r="44" spans="1:11" ht="28.5" customHeight="1" x14ac:dyDescent="0.25">
      <c r="A44" s="95"/>
      <c r="B44" s="58"/>
      <c r="C44" s="10" t="s">
        <v>1</v>
      </c>
      <c r="D44" s="6">
        <v>0</v>
      </c>
      <c r="E44" s="16">
        <v>0</v>
      </c>
      <c r="F44" s="14">
        <v>0</v>
      </c>
      <c r="G44" s="67"/>
      <c r="H44" s="67"/>
      <c r="I44" s="70"/>
      <c r="J44" s="54"/>
      <c r="K44" s="111"/>
    </row>
    <row r="45" spans="1:11" ht="39" customHeight="1" x14ac:dyDescent="0.25">
      <c r="A45" s="95"/>
      <c r="B45" s="58"/>
      <c r="C45" s="10" t="s">
        <v>2</v>
      </c>
      <c r="D45" s="6">
        <v>0</v>
      </c>
      <c r="E45" s="16">
        <v>0</v>
      </c>
      <c r="F45" s="14">
        <v>0</v>
      </c>
      <c r="G45" s="67"/>
      <c r="H45" s="67"/>
      <c r="I45" s="70"/>
      <c r="J45" s="54"/>
      <c r="K45" s="111"/>
    </row>
    <row r="46" spans="1:11" ht="70.5" customHeight="1" x14ac:dyDescent="0.25">
      <c r="A46" s="96"/>
      <c r="B46" s="59"/>
      <c r="C46" s="12" t="s">
        <v>3</v>
      </c>
      <c r="D46" s="6">
        <v>0</v>
      </c>
      <c r="E46" s="16">
        <v>0</v>
      </c>
      <c r="F46" s="14">
        <v>0</v>
      </c>
      <c r="G46" s="68"/>
      <c r="H46" s="68"/>
      <c r="I46" s="71"/>
      <c r="J46" s="54"/>
      <c r="K46" s="112"/>
    </row>
    <row r="47" spans="1:11" ht="45" customHeight="1" outlineLevel="1" x14ac:dyDescent="0.25">
      <c r="A47" s="94" t="s">
        <v>24</v>
      </c>
      <c r="B47" s="73" t="s">
        <v>37</v>
      </c>
      <c r="C47" s="11" t="s">
        <v>12</v>
      </c>
      <c r="D47" s="4">
        <f>SUM(D48:D51)</f>
        <v>3000</v>
      </c>
      <c r="E47" s="4">
        <f>SUM(E48:E51)</f>
        <v>3705.8</v>
      </c>
      <c r="F47" s="8">
        <f>E47/D47*100</f>
        <v>123.52666666666667</v>
      </c>
      <c r="G47" s="66" t="s">
        <v>96</v>
      </c>
      <c r="H47" s="77" t="s">
        <v>113</v>
      </c>
      <c r="I47" s="69" t="s">
        <v>78</v>
      </c>
      <c r="J47" s="54" t="s">
        <v>81</v>
      </c>
      <c r="K47" s="104" t="s">
        <v>138</v>
      </c>
    </row>
    <row r="48" spans="1:11" ht="31.5" customHeight="1" outlineLevel="1" x14ac:dyDescent="0.25">
      <c r="A48" s="95"/>
      <c r="B48" s="74"/>
      <c r="C48" s="11" t="s">
        <v>0</v>
      </c>
      <c r="D48" s="6">
        <v>3000</v>
      </c>
      <c r="E48" s="45">
        <v>3705.8</v>
      </c>
      <c r="F48" s="8">
        <f>E48/D48*100</f>
        <v>123.52666666666667</v>
      </c>
      <c r="G48" s="67"/>
      <c r="H48" s="78"/>
      <c r="I48" s="70"/>
      <c r="J48" s="54"/>
      <c r="K48" s="105"/>
    </row>
    <row r="49" spans="1:11" ht="30" customHeight="1" outlineLevel="1" x14ac:dyDescent="0.25">
      <c r="A49" s="95"/>
      <c r="B49" s="74"/>
      <c r="C49" s="11" t="s">
        <v>1</v>
      </c>
      <c r="D49" s="6">
        <v>0</v>
      </c>
      <c r="E49" s="6">
        <v>0</v>
      </c>
      <c r="F49" s="8">
        <v>0</v>
      </c>
      <c r="G49" s="67"/>
      <c r="H49" s="78"/>
      <c r="I49" s="70"/>
      <c r="J49" s="54"/>
      <c r="K49" s="105"/>
    </row>
    <row r="50" spans="1:11" ht="33.75" customHeight="1" outlineLevel="1" x14ac:dyDescent="0.25">
      <c r="A50" s="95"/>
      <c r="B50" s="74"/>
      <c r="C50" s="11" t="s">
        <v>2</v>
      </c>
      <c r="D50" s="6">
        <v>0</v>
      </c>
      <c r="E50" s="6">
        <v>0</v>
      </c>
      <c r="F50" s="8">
        <v>0</v>
      </c>
      <c r="G50" s="67"/>
      <c r="H50" s="78"/>
      <c r="I50" s="70"/>
      <c r="J50" s="54"/>
      <c r="K50" s="105"/>
    </row>
    <row r="51" spans="1:11" ht="33.75" customHeight="1" outlineLevel="1" x14ac:dyDescent="0.25">
      <c r="A51" s="96"/>
      <c r="B51" s="75"/>
      <c r="C51" s="11" t="s">
        <v>3</v>
      </c>
      <c r="D51" s="20">
        <v>0</v>
      </c>
      <c r="E51" s="6">
        <v>0</v>
      </c>
      <c r="F51" s="8">
        <v>0</v>
      </c>
      <c r="G51" s="68"/>
      <c r="H51" s="79"/>
      <c r="I51" s="71"/>
      <c r="J51" s="54"/>
      <c r="K51" s="106"/>
    </row>
    <row r="52" spans="1:11" ht="24.75" hidden="1" customHeight="1" outlineLevel="1" x14ac:dyDescent="0.25">
      <c r="A52" s="55" t="s">
        <v>75</v>
      </c>
      <c r="B52" s="73" t="s">
        <v>85</v>
      </c>
      <c r="C52" s="36" t="s">
        <v>12</v>
      </c>
      <c r="D52" s="4">
        <f t="shared" ref="D52:E52" si="9">D54</f>
        <v>0</v>
      </c>
      <c r="E52" s="4">
        <f t="shared" si="9"/>
        <v>0</v>
      </c>
      <c r="F52" s="8"/>
      <c r="G52" s="66"/>
      <c r="H52" s="66"/>
      <c r="I52" s="69"/>
      <c r="J52" s="54" t="s">
        <v>81</v>
      </c>
      <c r="K52" s="66"/>
    </row>
    <row r="53" spans="1:11" ht="18" hidden="1" customHeight="1" outlineLevel="1" x14ac:dyDescent="0.25">
      <c r="A53" s="55"/>
      <c r="B53" s="74"/>
      <c r="C53" s="37" t="s">
        <v>0</v>
      </c>
      <c r="D53" s="6">
        <v>0</v>
      </c>
      <c r="E53" s="20">
        <v>0</v>
      </c>
      <c r="F53" s="8"/>
      <c r="G53" s="67"/>
      <c r="H53" s="67"/>
      <c r="I53" s="70"/>
      <c r="J53" s="54"/>
      <c r="K53" s="67"/>
    </row>
    <row r="54" spans="1:11" ht="18" hidden="1" customHeight="1" outlineLevel="1" x14ac:dyDescent="0.25">
      <c r="A54" s="55"/>
      <c r="B54" s="74"/>
      <c r="C54" s="36" t="s">
        <v>1</v>
      </c>
      <c r="D54" s="6">
        <v>0</v>
      </c>
      <c r="E54" s="6">
        <v>0</v>
      </c>
      <c r="F54" s="8"/>
      <c r="G54" s="67"/>
      <c r="H54" s="67"/>
      <c r="I54" s="70"/>
      <c r="J54" s="54"/>
      <c r="K54" s="67"/>
    </row>
    <row r="55" spans="1:11" ht="16.5" hidden="1" customHeight="1" outlineLevel="1" x14ac:dyDescent="0.25">
      <c r="A55" s="55"/>
      <c r="B55" s="74"/>
      <c r="C55" s="36" t="s">
        <v>2</v>
      </c>
      <c r="D55" s="6">
        <v>0</v>
      </c>
      <c r="E55" s="20">
        <v>0</v>
      </c>
      <c r="F55" s="8"/>
      <c r="G55" s="67"/>
      <c r="H55" s="67"/>
      <c r="I55" s="70"/>
      <c r="J55" s="54"/>
      <c r="K55" s="67"/>
    </row>
    <row r="56" spans="1:11" ht="19.5" hidden="1" customHeight="1" outlineLevel="1" x14ac:dyDescent="0.25">
      <c r="A56" s="55"/>
      <c r="B56" s="75"/>
      <c r="C56" s="36" t="s">
        <v>3</v>
      </c>
      <c r="D56" s="6">
        <v>0</v>
      </c>
      <c r="E56" s="20">
        <v>0</v>
      </c>
      <c r="F56" s="8"/>
      <c r="G56" s="67"/>
      <c r="H56" s="67"/>
      <c r="I56" s="71"/>
      <c r="J56" s="54"/>
      <c r="K56" s="67"/>
    </row>
    <row r="57" spans="1:11" ht="25.5" hidden="1" customHeight="1" outlineLevel="1" x14ac:dyDescent="0.25">
      <c r="A57" s="55" t="s">
        <v>80</v>
      </c>
      <c r="B57" s="73" t="s">
        <v>86</v>
      </c>
      <c r="C57" s="36" t="s">
        <v>12</v>
      </c>
      <c r="D57" s="4">
        <f>D58+D59+D60+D61</f>
        <v>0</v>
      </c>
      <c r="E57" s="4">
        <f>E58+E59+E60+E61</f>
        <v>0</v>
      </c>
      <c r="F57" s="8"/>
      <c r="G57" s="67"/>
      <c r="H57" s="67"/>
      <c r="I57" s="69"/>
      <c r="J57" s="54" t="s">
        <v>81</v>
      </c>
      <c r="K57" s="67"/>
    </row>
    <row r="58" spans="1:11" ht="20.25" hidden="1" customHeight="1" outlineLevel="1" x14ac:dyDescent="0.25">
      <c r="A58" s="55"/>
      <c r="B58" s="74"/>
      <c r="C58" s="37" t="s">
        <v>0</v>
      </c>
      <c r="D58" s="6">
        <v>0</v>
      </c>
      <c r="E58" s="6">
        <v>0</v>
      </c>
      <c r="F58" s="8"/>
      <c r="G58" s="67"/>
      <c r="H58" s="67"/>
      <c r="I58" s="70"/>
      <c r="J58" s="54"/>
      <c r="K58" s="67"/>
    </row>
    <row r="59" spans="1:11" ht="21.75" hidden="1" customHeight="1" outlineLevel="1" x14ac:dyDescent="0.25">
      <c r="A59" s="55"/>
      <c r="B59" s="74"/>
      <c r="C59" s="36" t="s">
        <v>1</v>
      </c>
      <c r="D59" s="6">
        <v>0</v>
      </c>
      <c r="E59" s="20">
        <v>0</v>
      </c>
      <c r="F59" s="8"/>
      <c r="G59" s="67"/>
      <c r="H59" s="67"/>
      <c r="I59" s="70"/>
      <c r="J59" s="54"/>
      <c r="K59" s="67"/>
    </row>
    <row r="60" spans="1:11" ht="20.25" hidden="1" customHeight="1" outlineLevel="1" x14ac:dyDescent="0.25">
      <c r="A60" s="55"/>
      <c r="B60" s="74"/>
      <c r="C60" s="36" t="s">
        <v>2</v>
      </c>
      <c r="D60" s="6">
        <v>0</v>
      </c>
      <c r="E60" s="20">
        <v>0</v>
      </c>
      <c r="F60" s="8"/>
      <c r="G60" s="67"/>
      <c r="H60" s="67"/>
      <c r="I60" s="70"/>
      <c r="J60" s="54"/>
      <c r="K60" s="67"/>
    </row>
    <row r="61" spans="1:11" ht="20.25" hidden="1" customHeight="1" outlineLevel="1" x14ac:dyDescent="0.25">
      <c r="A61" s="55"/>
      <c r="B61" s="75"/>
      <c r="C61" s="36" t="s">
        <v>3</v>
      </c>
      <c r="D61" s="6">
        <v>0</v>
      </c>
      <c r="E61" s="20">
        <v>0</v>
      </c>
      <c r="F61" s="8"/>
      <c r="G61" s="68"/>
      <c r="H61" s="68"/>
      <c r="I61" s="71"/>
      <c r="J61" s="54"/>
      <c r="K61" s="68"/>
    </row>
    <row r="62" spans="1:11" ht="30" hidden="1" customHeight="1" outlineLevel="1" x14ac:dyDescent="0.25">
      <c r="A62" s="94" t="s">
        <v>84</v>
      </c>
      <c r="B62" s="66" t="s">
        <v>76</v>
      </c>
      <c r="C62" s="11" t="s">
        <v>12</v>
      </c>
      <c r="D62" s="5">
        <f>D63+D64+D65+D66</f>
        <v>0</v>
      </c>
      <c r="E62" s="5">
        <f>E63+E64+E65+E66</f>
        <v>0</v>
      </c>
      <c r="F62" s="8"/>
      <c r="G62" s="66"/>
      <c r="H62" s="77"/>
      <c r="I62" s="69"/>
      <c r="J62" s="84" t="s">
        <v>4</v>
      </c>
      <c r="K62" s="66"/>
    </row>
    <row r="63" spans="1:11" ht="21.75" hidden="1" customHeight="1" outlineLevel="1" x14ac:dyDescent="0.25">
      <c r="A63" s="95"/>
      <c r="B63" s="67"/>
      <c r="C63" s="11" t="s">
        <v>0</v>
      </c>
      <c r="D63" s="20">
        <v>0</v>
      </c>
      <c r="E63" s="15">
        <v>0</v>
      </c>
      <c r="F63" s="8"/>
      <c r="G63" s="67"/>
      <c r="H63" s="78"/>
      <c r="I63" s="70"/>
      <c r="J63" s="85"/>
      <c r="K63" s="67"/>
    </row>
    <row r="64" spans="1:11" ht="22.5" hidden="1" customHeight="1" outlineLevel="1" x14ac:dyDescent="0.25">
      <c r="A64" s="95"/>
      <c r="B64" s="67"/>
      <c r="C64" s="11" t="s">
        <v>1</v>
      </c>
      <c r="D64" s="20">
        <v>0</v>
      </c>
      <c r="E64" s="15">
        <v>0</v>
      </c>
      <c r="F64" s="8"/>
      <c r="G64" s="67"/>
      <c r="H64" s="78"/>
      <c r="I64" s="70"/>
      <c r="J64" s="85"/>
      <c r="K64" s="67"/>
    </row>
    <row r="65" spans="1:11" ht="21" hidden="1" customHeight="1" outlineLevel="1" x14ac:dyDescent="0.25">
      <c r="A65" s="95"/>
      <c r="B65" s="67"/>
      <c r="C65" s="11" t="s">
        <v>2</v>
      </c>
      <c r="D65" s="20">
        <v>0</v>
      </c>
      <c r="E65" s="15">
        <v>0</v>
      </c>
      <c r="F65" s="8"/>
      <c r="G65" s="67"/>
      <c r="H65" s="78"/>
      <c r="I65" s="70"/>
      <c r="J65" s="85"/>
      <c r="K65" s="67"/>
    </row>
    <row r="66" spans="1:11" ht="24" hidden="1" customHeight="1" outlineLevel="1" x14ac:dyDescent="0.25">
      <c r="A66" s="96"/>
      <c r="B66" s="68"/>
      <c r="C66" s="11" t="s">
        <v>3</v>
      </c>
      <c r="D66" s="20">
        <v>0</v>
      </c>
      <c r="E66" s="15">
        <v>0</v>
      </c>
      <c r="F66" s="8"/>
      <c r="G66" s="68"/>
      <c r="H66" s="79"/>
      <c r="I66" s="71"/>
      <c r="J66" s="86"/>
      <c r="K66" s="68"/>
    </row>
    <row r="67" spans="1:11" ht="15.75" customHeight="1" outlineLevel="1" x14ac:dyDescent="0.25">
      <c r="A67" s="94" t="s">
        <v>38</v>
      </c>
      <c r="B67" s="73" t="s">
        <v>39</v>
      </c>
      <c r="C67" s="10" t="s">
        <v>12</v>
      </c>
      <c r="D67" s="4">
        <f>D68+D69+D70+D71</f>
        <v>296512</v>
      </c>
      <c r="E67" s="4">
        <f>E68+E69+E70+E71</f>
        <v>101822.39999999999</v>
      </c>
      <c r="F67" s="8">
        <f t="shared" ref="F67:F69" si="10">E67/D67*100</f>
        <v>34.340060436002588</v>
      </c>
      <c r="G67" s="90"/>
      <c r="H67" s="33" t="s">
        <v>18</v>
      </c>
      <c r="I67" s="27">
        <v>1</v>
      </c>
      <c r="J67" s="84" t="s">
        <v>4</v>
      </c>
      <c r="K67" s="66" t="s">
        <v>120</v>
      </c>
    </row>
    <row r="68" spans="1:11" outlineLevel="1" x14ac:dyDescent="0.25">
      <c r="A68" s="95"/>
      <c r="B68" s="74"/>
      <c r="C68" s="10" t="s">
        <v>0</v>
      </c>
      <c r="D68" s="4">
        <f>D73</f>
        <v>148256</v>
      </c>
      <c r="E68" s="4">
        <f>E73</f>
        <v>50319.8</v>
      </c>
      <c r="F68" s="8">
        <f t="shared" si="10"/>
        <v>33.941155838549534</v>
      </c>
      <c r="G68" s="91"/>
      <c r="H68" s="32" t="s">
        <v>13</v>
      </c>
      <c r="I68" s="27">
        <f>COUNTIF(I72,"да")</f>
        <v>0</v>
      </c>
      <c r="J68" s="85"/>
      <c r="K68" s="67"/>
    </row>
    <row r="69" spans="1:11" outlineLevel="1" x14ac:dyDescent="0.25">
      <c r="A69" s="95"/>
      <c r="B69" s="74"/>
      <c r="C69" s="10" t="s">
        <v>1</v>
      </c>
      <c r="D69" s="4">
        <f t="shared" ref="D69:D71" si="11">D74</f>
        <v>148256</v>
      </c>
      <c r="E69" s="4">
        <f t="shared" ref="E69:E71" si="12">E74</f>
        <v>51502.6</v>
      </c>
      <c r="F69" s="8">
        <f t="shared" si="10"/>
        <v>34.738965033455642</v>
      </c>
      <c r="G69" s="91"/>
      <c r="H69" s="32" t="s">
        <v>14</v>
      </c>
      <c r="I69" s="27">
        <f>COUNTIF(I72,"частично")</f>
        <v>1</v>
      </c>
      <c r="J69" s="85"/>
      <c r="K69" s="67"/>
    </row>
    <row r="70" spans="1:11" outlineLevel="1" x14ac:dyDescent="0.25">
      <c r="A70" s="95"/>
      <c r="B70" s="74"/>
      <c r="C70" s="10" t="s">
        <v>2</v>
      </c>
      <c r="D70" s="4">
        <f t="shared" si="11"/>
        <v>0</v>
      </c>
      <c r="E70" s="4">
        <f>E75</f>
        <v>0</v>
      </c>
      <c r="F70" s="8">
        <v>0</v>
      </c>
      <c r="G70" s="91"/>
      <c r="H70" s="32" t="s">
        <v>19</v>
      </c>
      <c r="I70" s="27">
        <f>COUNTIF(I72,"нет")</f>
        <v>0</v>
      </c>
      <c r="J70" s="85"/>
      <c r="K70" s="67"/>
    </row>
    <row r="71" spans="1:11" outlineLevel="1" x14ac:dyDescent="0.25">
      <c r="A71" s="96"/>
      <c r="B71" s="75"/>
      <c r="C71" s="10" t="s">
        <v>3</v>
      </c>
      <c r="D71" s="4">
        <f t="shared" si="11"/>
        <v>0</v>
      </c>
      <c r="E71" s="4">
        <f t="shared" si="12"/>
        <v>0</v>
      </c>
      <c r="F71" s="8"/>
      <c r="G71" s="92"/>
      <c r="H71" s="32" t="s">
        <v>20</v>
      </c>
      <c r="I71" s="30">
        <f>I68/I67*100</f>
        <v>0</v>
      </c>
      <c r="J71" s="86"/>
      <c r="K71" s="67"/>
    </row>
    <row r="72" spans="1:11" ht="47.25" customHeight="1" outlineLevel="1" x14ac:dyDescent="0.25">
      <c r="A72" s="94" t="s">
        <v>23</v>
      </c>
      <c r="B72" s="73" t="s">
        <v>40</v>
      </c>
      <c r="C72" s="11" t="s">
        <v>12</v>
      </c>
      <c r="D72" s="24">
        <f t="shared" ref="D72" si="13">SUM(D73:D76)</f>
        <v>296512</v>
      </c>
      <c r="E72" s="19">
        <f>SUM(E73:E76)</f>
        <v>101822.39999999999</v>
      </c>
      <c r="F72" s="8">
        <f>E72/D72*100</f>
        <v>34.340060436002588</v>
      </c>
      <c r="G72" s="73" t="s">
        <v>97</v>
      </c>
      <c r="H72" s="73" t="s">
        <v>119</v>
      </c>
      <c r="I72" s="69" t="s">
        <v>107</v>
      </c>
      <c r="J72" s="84" t="s">
        <v>4</v>
      </c>
      <c r="K72" s="67"/>
    </row>
    <row r="73" spans="1:11" ht="43.5" customHeight="1" outlineLevel="1" x14ac:dyDescent="0.25">
      <c r="A73" s="95"/>
      <c r="B73" s="74"/>
      <c r="C73" s="11" t="s">
        <v>0</v>
      </c>
      <c r="D73" s="34">
        <v>148256</v>
      </c>
      <c r="E73" s="34">
        <v>50319.8</v>
      </c>
      <c r="F73" s="8">
        <f t="shared" ref="F73:F74" si="14">E73/D73*100</f>
        <v>33.941155838549534</v>
      </c>
      <c r="G73" s="74"/>
      <c r="H73" s="74"/>
      <c r="I73" s="70"/>
      <c r="J73" s="85"/>
      <c r="K73" s="67"/>
    </row>
    <row r="74" spans="1:11" ht="33.75" customHeight="1" outlineLevel="1" x14ac:dyDescent="0.25">
      <c r="A74" s="95"/>
      <c r="B74" s="74"/>
      <c r="C74" s="11" t="s">
        <v>1</v>
      </c>
      <c r="D74" s="34">
        <v>148256</v>
      </c>
      <c r="E74" s="46">
        <v>51502.6</v>
      </c>
      <c r="F74" s="8">
        <f t="shared" si="14"/>
        <v>34.738965033455642</v>
      </c>
      <c r="G74" s="74"/>
      <c r="H74" s="74"/>
      <c r="I74" s="70"/>
      <c r="J74" s="85"/>
      <c r="K74" s="67"/>
    </row>
    <row r="75" spans="1:11" ht="23.25" customHeight="1" outlineLevel="1" x14ac:dyDescent="0.25">
      <c r="A75" s="95"/>
      <c r="B75" s="74"/>
      <c r="C75" s="11" t="s">
        <v>2</v>
      </c>
      <c r="D75" s="34">
        <v>0</v>
      </c>
      <c r="E75" s="46">
        <v>0</v>
      </c>
      <c r="F75" s="8">
        <v>0</v>
      </c>
      <c r="G75" s="74"/>
      <c r="H75" s="74"/>
      <c r="I75" s="70"/>
      <c r="J75" s="85"/>
      <c r="K75" s="67"/>
    </row>
    <row r="76" spans="1:11" ht="22.5" customHeight="1" outlineLevel="1" x14ac:dyDescent="0.25">
      <c r="A76" s="96"/>
      <c r="B76" s="75"/>
      <c r="C76" s="11" t="s">
        <v>3</v>
      </c>
      <c r="D76" s="6">
        <v>0</v>
      </c>
      <c r="E76" s="15">
        <v>0</v>
      </c>
      <c r="F76" s="8">
        <v>0</v>
      </c>
      <c r="G76" s="75"/>
      <c r="H76" s="75"/>
      <c r="I76" s="71"/>
      <c r="J76" s="86"/>
      <c r="K76" s="68"/>
    </row>
    <row r="77" spans="1:11" ht="25.5" customHeight="1" x14ac:dyDescent="0.25">
      <c r="A77" s="55" t="s">
        <v>26</v>
      </c>
      <c r="B77" s="100" t="s">
        <v>67</v>
      </c>
      <c r="C77" s="11" t="s">
        <v>12</v>
      </c>
      <c r="D77" s="3">
        <f>D78+D79+D80+D81</f>
        <v>178175.19999999998</v>
      </c>
      <c r="E77" s="3">
        <f>E78+E79+E80+E81</f>
        <v>63668.9</v>
      </c>
      <c r="F77" s="8">
        <f>E77/D77*100</f>
        <v>35.73387317651391</v>
      </c>
      <c r="G77" s="97"/>
      <c r="H77" s="41" t="s">
        <v>18</v>
      </c>
      <c r="I77" s="42">
        <f>I82+I136</f>
        <v>10</v>
      </c>
      <c r="J77" s="76" t="s">
        <v>83</v>
      </c>
      <c r="K77" s="97"/>
    </row>
    <row r="78" spans="1:11" ht="14.45" customHeight="1" x14ac:dyDescent="0.25">
      <c r="A78" s="55"/>
      <c r="B78" s="100"/>
      <c r="C78" s="10" t="s">
        <v>0</v>
      </c>
      <c r="D78" s="3">
        <f>D83+D137</f>
        <v>124600.29999999999</v>
      </c>
      <c r="E78" s="3">
        <f>E83+E137</f>
        <v>54958</v>
      </c>
      <c r="F78" s="8">
        <f t="shared" ref="F78:F79" si="15">E78/D78*100</f>
        <v>44.107437943568357</v>
      </c>
      <c r="G78" s="97"/>
      <c r="H78" s="38" t="s">
        <v>13</v>
      </c>
      <c r="I78" s="42">
        <f>I83+I137</f>
        <v>2</v>
      </c>
      <c r="J78" s="76"/>
      <c r="K78" s="97"/>
    </row>
    <row r="79" spans="1:11" ht="14.45" customHeight="1" x14ac:dyDescent="0.25">
      <c r="A79" s="55"/>
      <c r="B79" s="100"/>
      <c r="C79" s="10" t="s">
        <v>1</v>
      </c>
      <c r="D79" s="3">
        <f>D84+D143</f>
        <v>53574.899999999994</v>
      </c>
      <c r="E79" s="3">
        <f>E84+E143</f>
        <v>8710.9</v>
      </c>
      <c r="F79" s="8">
        <f t="shared" si="15"/>
        <v>16.25929306447609</v>
      </c>
      <c r="G79" s="97"/>
      <c r="H79" s="38" t="s">
        <v>14</v>
      </c>
      <c r="I79" s="42">
        <f>I84+I138</f>
        <v>5</v>
      </c>
      <c r="J79" s="76"/>
      <c r="K79" s="97"/>
    </row>
    <row r="80" spans="1:11" ht="14.45" customHeight="1" x14ac:dyDescent="0.25">
      <c r="A80" s="55"/>
      <c r="B80" s="100"/>
      <c r="C80" s="10" t="s">
        <v>2</v>
      </c>
      <c r="D80" s="3">
        <v>0</v>
      </c>
      <c r="E80" s="19">
        <v>0</v>
      </c>
      <c r="F80" s="8"/>
      <c r="G80" s="97"/>
      <c r="H80" s="38" t="s">
        <v>19</v>
      </c>
      <c r="I80" s="42">
        <f>I85+I139</f>
        <v>3</v>
      </c>
      <c r="J80" s="76"/>
      <c r="K80" s="97"/>
    </row>
    <row r="81" spans="1:11" ht="20.25" customHeight="1" x14ac:dyDescent="0.25">
      <c r="A81" s="55"/>
      <c r="B81" s="100"/>
      <c r="C81" s="10" t="s">
        <v>3</v>
      </c>
      <c r="D81" s="3">
        <v>0</v>
      </c>
      <c r="E81" s="19">
        <v>0</v>
      </c>
      <c r="F81" s="8"/>
      <c r="G81" s="97"/>
      <c r="H81" s="38" t="s">
        <v>20</v>
      </c>
      <c r="I81" s="43">
        <f>I78/I77*100</f>
        <v>20</v>
      </c>
      <c r="J81" s="76"/>
      <c r="K81" s="97"/>
    </row>
    <row r="82" spans="1:11" ht="30" customHeight="1" collapsed="1" x14ac:dyDescent="0.25">
      <c r="A82" s="94" t="s">
        <v>25</v>
      </c>
      <c r="B82" s="103" t="s">
        <v>41</v>
      </c>
      <c r="C82" s="11" t="s">
        <v>12</v>
      </c>
      <c r="D82" s="3">
        <f>D83+D84+D85+D86</f>
        <v>168668.79999999999</v>
      </c>
      <c r="E82" s="3">
        <f>E83+E84+E85+E86</f>
        <v>63668.9</v>
      </c>
      <c r="F82" s="8">
        <f t="shared" ref="F82:F83" si="16">E82/D82*100</f>
        <v>37.747882240224634</v>
      </c>
      <c r="G82" s="97"/>
      <c r="H82" s="33" t="s">
        <v>18</v>
      </c>
      <c r="I82" s="11">
        <v>8</v>
      </c>
      <c r="J82" s="76" t="s">
        <v>83</v>
      </c>
      <c r="K82" s="97"/>
    </row>
    <row r="83" spans="1:11" x14ac:dyDescent="0.25">
      <c r="A83" s="95"/>
      <c r="B83" s="103"/>
      <c r="C83" s="11" t="s">
        <v>0</v>
      </c>
      <c r="D83" s="3">
        <f>D88+D93+D98+D103+D108</f>
        <v>124505.19999999998</v>
      </c>
      <c r="E83" s="3">
        <f>E88+E93+E98+E103+E108+E133</f>
        <v>54958</v>
      </c>
      <c r="F83" s="8">
        <f t="shared" si="16"/>
        <v>44.141128242033275</v>
      </c>
      <c r="G83" s="97"/>
      <c r="H83" s="32" t="s">
        <v>13</v>
      </c>
      <c r="I83" s="11">
        <v>2</v>
      </c>
      <c r="J83" s="76"/>
      <c r="K83" s="97"/>
    </row>
    <row r="84" spans="1:11" x14ac:dyDescent="0.25">
      <c r="A84" s="95"/>
      <c r="B84" s="103"/>
      <c r="C84" s="11" t="s">
        <v>1</v>
      </c>
      <c r="D84" s="3">
        <f>D109+D126</f>
        <v>44163.6</v>
      </c>
      <c r="E84" s="3">
        <f>E109+E126+E130</f>
        <v>8710.9</v>
      </c>
      <c r="F84" s="2"/>
      <c r="G84" s="97"/>
      <c r="H84" s="32" t="s">
        <v>14</v>
      </c>
      <c r="I84" s="11">
        <v>5</v>
      </c>
      <c r="J84" s="76"/>
      <c r="K84" s="97"/>
    </row>
    <row r="85" spans="1:11" x14ac:dyDescent="0.25">
      <c r="A85" s="95"/>
      <c r="B85" s="103"/>
      <c r="C85" s="11" t="s">
        <v>2</v>
      </c>
      <c r="D85" s="3">
        <v>0</v>
      </c>
      <c r="E85" s="4">
        <v>0</v>
      </c>
      <c r="F85" s="2"/>
      <c r="G85" s="97"/>
      <c r="H85" s="32" t="s">
        <v>19</v>
      </c>
      <c r="I85" s="11">
        <f>COUNTIF(I87:I110,"нет")</f>
        <v>1</v>
      </c>
      <c r="J85" s="76"/>
      <c r="K85" s="97"/>
    </row>
    <row r="86" spans="1:11" ht="21.75" customHeight="1" x14ac:dyDescent="0.25">
      <c r="A86" s="95"/>
      <c r="B86" s="103"/>
      <c r="C86" s="13" t="s">
        <v>3</v>
      </c>
      <c r="D86" s="3">
        <v>0</v>
      </c>
      <c r="E86" s="5">
        <v>0</v>
      </c>
      <c r="F86" s="25"/>
      <c r="G86" s="87"/>
      <c r="H86" s="32" t="s">
        <v>20</v>
      </c>
      <c r="I86" s="14">
        <f>I83/I82*100</f>
        <v>25</v>
      </c>
      <c r="J86" s="76"/>
      <c r="K86" s="87"/>
    </row>
    <row r="87" spans="1:11" ht="52.5" customHeight="1" outlineLevel="1" x14ac:dyDescent="0.25">
      <c r="A87" s="94" t="s">
        <v>27</v>
      </c>
      <c r="B87" s="73" t="s">
        <v>42</v>
      </c>
      <c r="C87" s="11" t="s">
        <v>12</v>
      </c>
      <c r="D87" s="3">
        <f>D88+D89+D90+D91</f>
        <v>62615.1</v>
      </c>
      <c r="E87" s="4">
        <f>SUM(E88:E91)</f>
        <v>43715.9</v>
      </c>
      <c r="F87" s="8">
        <f t="shared" ref="F87" si="17">E87/D87*100</f>
        <v>69.816865260935472</v>
      </c>
      <c r="G87" s="66" t="s">
        <v>98</v>
      </c>
      <c r="H87" s="66" t="s">
        <v>121</v>
      </c>
      <c r="I87" s="69" t="s">
        <v>107</v>
      </c>
      <c r="J87" s="84" t="s">
        <v>4</v>
      </c>
      <c r="K87" s="66" t="s">
        <v>125</v>
      </c>
    </row>
    <row r="88" spans="1:11" ht="33" customHeight="1" outlineLevel="1" x14ac:dyDescent="0.25">
      <c r="A88" s="95"/>
      <c r="B88" s="74"/>
      <c r="C88" s="11" t="s">
        <v>0</v>
      </c>
      <c r="D88" s="21">
        <v>62615.1</v>
      </c>
      <c r="E88" s="6">
        <v>43715.9</v>
      </c>
      <c r="F88" s="8">
        <f>E88/D88*100</f>
        <v>69.816865260935472</v>
      </c>
      <c r="G88" s="67"/>
      <c r="H88" s="67"/>
      <c r="I88" s="70"/>
      <c r="J88" s="85"/>
      <c r="K88" s="67"/>
    </row>
    <row r="89" spans="1:11" ht="32.25" customHeight="1" outlineLevel="1" x14ac:dyDescent="0.25">
      <c r="A89" s="95"/>
      <c r="B89" s="74"/>
      <c r="C89" s="11" t="s">
        <v>1</v>
      </c>
      <c r="D89" s="21">
        <v>0</v>
      </c>
      <c r="E89" s="6">
        <v>0</v>
      </c>
      <c r="F89" s="2"/>
      <c r="G89" s="67"/>
      <c r="H89" s="67"/>
      <c r="I89" s="70"/>
      <c r="J89" s="85"/>
      <c r="K89" s="67"/>
    </row>
    <row r="90" spans="1:11" ht="27" customHeight="1" outlineLevel="1" x14ac:dyDescent="0.25">
      <c r="A90" s="95"/>
      <c r="B90" s="74"/>
      <c r="C90" s="11" t="s">
        <v>2</v>
      </c>
      <c r="D90" s="21">
        <v>0</v>
      </c>
      <c r="E90" s="6">
        <v>0</v>
      </c>
      <c r="F90" s="2"/>
      <c r="G90" s="67"/>
      <c r="H90" s="67"/>
      <c r="I90" s="70"/>
      <c r="J90" s="85"/>
      <c r="K90" s="67"/>
    </row>
    <row r="91" spans="1:11" ht="22.5" customHeight="1" outlineLevel="1" x14ac:dyDescent="0.25">
      <c r="A91" s="96"/>
      <c r="B91" s="75"/>
      <c r="C91" s="11" t="s">
        <v>3</v>
      </c>
      <c r="D91" s="21">
        <v>0</v>
      </c>
      <c r="E91" s="6">
        <v>0</v>
      </c>
      <c r="F91" s="2"/>
      <c r="G91" s="68"/>
      <c r="H91" s="68"/>
      <c r="I91" s="71"/>
      <c r="J91" s="86"/>
      <c r="K91" s="68"/>
    </row>
    <row r="92" spans="1:11" ht="22.5" customHeight="1" x14ac:dyDescent="0.25">
      <c r="A92" s="94" t="s">
        <v>43</v>
      </c>
      <c r="B92" s="103" t="s">
        <v>68</v>
      </c>
      <c r="C92" s="11" t="s">
        <v>12</v>
      </c>
      <c r="D92" s="3">
        <f t="shared" ref="D92:E92" si="18">D93+D94+D95+D96</f>
        <v>377.2</v>
      </c>
      <c r="E92" s="3">
        <f t="shared" si="18"/>
        <v>70</v>
      </c>
      <c r="F92" s="8">
        <f>E92/D92*100</f>
        <v>18.557794273594912</v>
      </c>
      <c r="G92" s="66" t="s">
        <v>87</v>
      </c>
      <c r="H92" s="77" t="s">
        <v>134</v>
      </c>
      <c r="I92" s="69" t="s">
        <v>107</v>
      </c>
      <c r="J92" s="76" t="s">
        <v>4</v>
      </c>
      <c r="K92" s="77" t="s">
        <v>135</v>
      </c>
    </row>
    <row r="93" spans="1:11" ht="14.45" customHeight="1" x14ac:dyDescent="0.25">
      <c r="A93" s="95"/>
      <c r="B93" s="103"/>
      <c r="C93" s="11" t="s">
        <v>0</v>
      </c>
      <c r="D93" s="21">
        <v>377.2</v>
      </c>
      <c r="E93" s="17">
        <v>70</v>
      </c>
      <c r="F93" s="8">
        <f>E93/D93*100</f>
        <v>18.557794273594912</v>
      </c>
      <c r="G93" s="67"/>
      <c r="H93" s="78"/>
      <c r="I93" s="70"/>
      <c r="J93" s="76"/>
      <c r="K93" s="78"/>
    </row>
    <row r="94" spans="1:11" ht="14.45" customHeight="1" x14ac:dyDescent="0.25">
      <c r="A94" s="95"/>
      <c r="B94" s="103"/>
      <c r="C94" s="11" t="s">
        <v>1</v>
      </c>
      <c r="D94" s="21">
        <v>0</v>
      </c>
      <c r="E94" s="17">
        <v>0</v>
      </c>
      <c r="F94" s="8"/>
      <c r="G94" s="67"/>
      <c r="H94" s="78"/>
      <c r="I94" s="70"/>
      <c r="J94" s="76"/>
      <c r="K94" s="78"/>
    </row>
    <row r="95" spans="1:11" ht="14.45" customHeight="1" x14ac:dyDescent="0.25">
      <c r="A95" s="95"/>
      <c r="B95" s="103"/>
      <c r="C95" s="11" t="s">
        <v>2</v>
      </c>
      <c r="D95" s="21">
        <v>0</v>
      </c>
      <c r="E95" s="17">
        <v>0</v>
      </c>
      <c r="F95" s="8"/>
      <c r="G95" s="67"/>
      <c r="H95" s="78"/>
      <c r="I95" s="70"/>
      <c r="J95" s="76"/>
      <c r="K95" s="78"/>
    </row>
    <row r="96" spans="1:11" ht="79.5" customHeight="1" x14ac:dyDescent="0.25">
      <c r="A96" s="96"/>
      <c r="B96" s="103"/>
      <c r="C96" s="11" t="s">
        <v>3</v>
      </c>
      <c r="D96" s="21">
        <v>0</v>
      </c>
      <c r="E96" s="17">
        <v>0</v>
      </c>
      <c r="F96" s="8"/>
      <c r="G96" s="68"/>
      <c r="H96" s="79"/>
      <c r="I96" s="71"/>
      <c r="J96" s="76"/>
      <c r="K96" s="79"/>
    </row>
    <row r="97" spans="1:11" ht="30" customHeight="1" collapsed="1" x14ac:dyDescent="0.25">
      <c r="A97" s="94" t="s">
        <v>44</v>
      </c>
      <c r="B97" s="103" t="s">
        <v>69</v>
      </c>
      <c r="C97" s="11" t="s">
        <v>12</v>
      </c>
      <c r="D97" s="3">
        <f t="shared" ref="D97:E97" si="19">D98+D99+D100+D101</f>
        <v>14349.3</v>
      </c>
      <c r="E97" s="3">
        <f t="shared" si="19"/>
        <v>0</v>
      </c>
      <c r="F97" s="8">
        <f t="shared" ref="F97:F98" si="20">E97/D97*100</f>
        <v>0</v>
      </c>
      <c r="G97" s="119" t="s">
        <v>114</v>
      </c>
      <c r="H97" s="63" t="s">
        <v>115</v>
      </c>
      <c r="I97" s="69" t="s">
        <v>103</v>
      </c>
      <c r="J97" s="54" t="s">
        <v>81</v>
      </c>
      <c r="K97" s="108" t="s">
        <v>139</v>
      </c>
    </row>
    <row r="98" spans="1:11" ht="24.75" customHeight="1" x14ac:dyDescent="0.25">
      <c r="A98" s="95"/>
      <c r="B98" s="103"/>
      <c r="C98" s="11" t="s">
        <v>0</v>
      </c>
      <c r="D98" s="21">
        <v>14349.3</v>
      </c>
      <c r="E98" s="50">
        <v>0</v>
      </c>
      <c r="F98" s="8">
        <f t="shared" si="20"/>
        <v>0</v>
      </c>
      <c r="G98" s="120"/>
      <c r="H98" s="64"/>
      <c r="I98" s="70"/>
      <c r="J98" s="54"/>
      <c r="K98" s="109"/>
    </row>
    <row r="99" spans="1:11" ht="27.75" customHeight="1" x14ac:dyDescent="0.25">
      <c r="A99" s="95"/>
      <c r="B99" s="103"/>
      <c r="C99" s="11" t="s">
        <v>1</v>
      </c>
      <c r="D99" s="21">
        <v>0</v>
      </c>
      <c r="E99" s="17">
        <v>0</v>
      </c>
      <c r="F99" s="2"/>
      <c r="G99" s="120"/>
      <c r="H99" s="64"/>
      <c r="I99" s="70"/>
      <c r="J99" s="54"/>
      <c r="K99" s="109"/>
    </row>
    <row r="100" spans="1:11" ht="26.25" customHeight="1" x14ac:dyDescent="0.25">
      <c r="A100" s="95"/>
      <c r="B100" s="103"/>
      <c r="C100" s="11" t="s">
        <v>2</v>
      </c>
      <c r="D100" s="21">
        <v>0</v>
      </c>
      <c r="E100" s="17">
        <v>0</v>
      </c>
      <c r="F100" s="2"/>
      <c r="G100" s="120"/>
      <c r="H100" s="64"/>
      <c r="I100" s="70"/>
      <c r="J100" s="54"/>
      <c r="K100" s="109"/>
    </row>
    <row r="101" spans="1:11" ht="27.75" customHeight="1" x14ac:dyDescent="0.25">
      <c r="A101" s="96"/>
      <c r="B101" s="103"/>
      <c r="C101" s="13" t="s">
        <v>3</v>
      </c>
      <c r="D101" s="21">
        <v>0</v>
      </c>
      <c r="E101" s="17">
        <v>0</v>
      </c>
      <c r="F101" s="25"/>
      <c r="G101" s="121"/>
      <c r="H101" s="65"/>
      <c r="I101" s="71"/>
      <c r="J101" s="54"/>
      <c r="K101" s="110"/>
    </row>
    <row r="102" spans="1:11" ht="28.5" customHeight="1" outlineLevel="1" x14ac:dyDescent="0.25">
      <c r="A102" s="94" t="s">
        <v>45</v>
      </c>
      <c r="B102" s="73" t="s">
        <v>47</v>
      </c>
      <c r="C102" s="11" t="s">
        <v>12</v>
      </c>
      <c r="D102" s="3">
        <f t="shared" ref="D102" si="21">D103+D104+D105+D106</f>
        <v>3000</v>
      </c>
      <c r="E102" s="3">
        <f t="shared" ref="E102" si="22">E103+E104+E105+E106</f>
        <v>2461.1</v>
      </c>
      <c r="F102" s="8">
        <f t="shared" ref="F102:F103" si="23">E102/D102*100</f>
        <v>82.036666666666662</v>
      </c>
      <c r="G102" s="72" t="s">
        <v>99</v>
      </c>
      <c r="H102" s="80" t="s">
        <v>116</v>
      </c>
      <c r="I102" s="69" t="s">
        <v>107</v>
      </c>
      <c r="J102" s="54" t="s">
        <v>81</v>
      </c>
      <c r="K102" s="104" t="s">
        <v>140</v>
      </c>
    </row>
    <row r="103" spans="1:11" ht="27" customHeight="1" outlineLevel="1" x14ac:dyDescent="0.25">
      <c r="A103" s="95"/>
      <c r="B103" s="74"/>
      <c r="C103" s="11" t="s">
        <v>0</v>
      </c>
      <c r="D103" s="6">
        <v>3000</v>
      </c>
      <c r="E103" s="6">
        <v>2461.1</v>
      </c>
      <c r="F103" s="8">
        <f t="shared" si="23"/>
        <v>82.036666666666662</v>
      </c>
      <c r="G103" s="72"/>
      <c r="H103" s="80"/>
      <c r="I103" s="70"/>
      <c r="J103" s="54"/>
      <c r="K103" s="105"/>
    </row>
    <row r="104" spans="1:11" ht="21.75" customHeight="1" outlineLevel="1" x14ac:dyDescent="0.25">
      <c r="A104" s="95"/>
      <c r="B104" s="74"/>
      <c r="C104" s="11" t="s">
        <v>1</v>
      </c>
      <c r="D104" s="6">
        <v>0</v>
      </c>
      <c r="E104" s="6">
        <v>0</v>
      </c>
      <c r="F104" s="11"/>
      <c r="G104" s="72"/>
      <c r="H104" s="80"/>
      <c r="I104" s="70"/>
      <c r="J104" s="54"/>
      <c r="K104" s="105"/>
    </row>
    <row r="105" spans="1:11" ht="21.75" customHeight="1" outlineLevel="1" x14ac:dyDescent="0.25">
      <c r="A105" s="95"/>
      <c r="B105" s="74"/>
      <c r="C105" s="11" t="s">
        <v>2</v>
      </c>
      <c r="D105" s="6">
        <v>0</v>
      </c>
      <c r="E105" s="6">
        <v>0</v>
      </c>
      <c r="F105" s="11"/>
      <c r="G105" s="72"/>
      <c r="H105" s="80"/>
      <c r="I105" s="70"/>
      <c r="J105" s="54"/>
      <c r="K105" s="105"/>
    </row>
    <row r="106" spans="1:11" ht="20.25" customHeight="1" outlineLevel="1" x14ac:dyDescent="0.25">
      <c r="A106" s="96"/>
      <c r="B106" s="75"/>
      <c r="C106" s="11" t="s">
        <v>3</v>
      </c>
      <c r="D106" s="20">
        <v>0</v>
      </c>
      <c r="E106" s="6">
        <v>0</v>
      </c>
      <c r="F106" s="11"/>
      <c r="G106" s="72"/>
      <c r="H106" s="80"/>
      <c r="I106" s="71"/>
      <c r="J106" s="54"/>
      <c r="K106" s="106"/>
    </row>
    <row r="107" spans="1:11" ht="41.25" customHeight="1" outlineLevel="1" x14ac:dyDescent="0.25">
      <c r="A107" s="118" t="s">
        <v>90</v>
      </c>
      <c r="B107" s="57" t="s">
        <v>92</v>
      </c>
      <c r="C107" s="51" t="s">
        <v>12</v>
      </c>
      <c r="D107" s="3">
        <f>SUM(D108:D110)</f>
        <v>44163.6</v>
      </c>
      <c r="E107" s="3">
        <f>SUM(E108:E110)</f>
        <v>6227.4</v>
      </c>
      <c r="F107" s="14">
        <f>E107/D107*100</f>
        <v>14.100752656033475</v>
      </c>
      <c r="G107" s="66" t="s">
        <v>100</v>
      </c>
      <c r="H107" s="77" t="s">
        <v>122</v>
      </c>
      <c r="I107" s="69" t="s">
        <v>107</v>
      </c>
      <c r="J107" s="60" t="s">
        <v>4</v>
      </c>
      <c r="K107" s="63" t="s">
        <v>126</v>
      </c>
    </row>
    <row r="108" spans="1:11" ht="41.25" customHeight="1" outlineLevel="1" x14ac:dyDescent="0.25">
      <c r="A108" s="116"/>
      <c r="B108" s="58"/>
      <c r="C108" s="51" t="s">
        <v>0</v>
      </c>
      <c r="D108" s="49">
        <v>44163.6</v>
      </c>
      <c r="E108" s="16">
        <v>6227.4</v>
      </c>
      <c r="F108" s="14">
        <f>E108/D108*100</f>
        <v>14.100752656033475</v>
      </c>
      <c r="G108" s="67"/>
      <c r="H108" s="78"/>
      <c r="I108" s="70"/>
      <c r="J108" s="61"/>
      <c r="K108" s="64"/>
    </row>
    <row r="109" spans="1:11" ht="27.75" customHeight="1" outlineLevel="1" x14ac:dyDescent="0.25">
      <c r="A109" s="116"/>
      <c r="B109" s="58"/>
      <c r="C109" s="51" t="s">
        <v>1</v>
      </c>
      <c r="D109" s="49">
        <v>0</v>
      </c>
      <c r="E109" s="49">
        <v>0</v>
      </c>
      <c r="F109" s="14"/>
      <c r="G109" s="67"/>
      <c r="H109" s="78"/>
      <c r="I109" s="70"/>
      <c r="J109" s="61"/>
      <c r="K109" s="64"/>
    </row>
    <row r="110" spans="1:11" ht="28.5" customHeight="1" outlineLevel="1" x14ac:dyDescent="0.25">
      <c r="A110" s="117"/>
      <c r="B110" s="59"/>
      <c r="C110" s="51" t="s">
        <v>3</v>
      </c>
      <c r="D110" s="49">
        <v>0</v>
      </c>
      <c r="E110" s="49">
        <v>0</v>
      </c>
      <c r="F110" s="14"/>
      <c r="G110" s="67"/>
      <c r="H110" s="78"/>
      <c r="I110" s="71"/>
      <c r="J110" s="61"/>
      <c r="K110" s="64"/>
    </row>
    <row r="111" spans="1:11" ht="23.25" hidden="1" customHeight="1" outlineLevel="1" x14ac:dyDescent="0.25">
      <c r="A111" s="113" t="s">
        <v>46</v>
      </c>
      <c r="B111" s="73" t="s">
        <v>48</v>
      </c>
      <c r="C111" s="10" t="s">
        <v>12</v>
      </c>
      <c r="D111" s="4">
        <f>D112+D113+D114+D115</f>
        <v>0</v>
      </c>
      <c r="E111" s="4">
        <f>E112+E113+E114+E115</f>
        <v>0</v>
      </c>
      <c r="F111" s="8"/>
      <c r="G111" s="67"/>
      <c r="H111" s="78"/>
      <c r="I111" s="11">
        <f>COUNTA(I116:I123)</f>
        <v>2</v>
      </c>
      <c r="J111" s="61"/>
      <c r="K111" s="64"/>
    </row>
    <row r="112" spans="1:11" ht="15" hidden="1" customHeight="1" outlineLevel="1" x14ac:dyDescent="0.25">
      <c r="A112" s="114"/>
      <c r="B112" s="74"/>
      <c r="C112" s="10" t="s">
        <v>0</v>
      </c>
      <c r="D112" s="4">
        <f>D121</f>
        <v>0</v>
      </c>
      <c r="E112" s="4">
        <f>E121</f>
        <v>0</v>
      </c>
      <c r="F112" s="8"/>
      <c r="G112" s="67"/>
      <c r="H112" s="78"/>
      <c r="I112" s="11">
        <f>COUNTIF(I116:I123,"да")</f>
        <v>2</v>
      </c>
      <c r="J112" s="61"/>
      <c r="K112" s="64"/>
    </row>
    <row r="113" spans="1:11" ht="18.75" hidden="1" customHeight="1" outlineLevel="1" x14ac:dyDescent="0.25">
      <c r="A113" s="114"/>
      <c r="B113" s="74"/>
      <c r="C113" s="10" t="s">
        <v>1</v>
      </c>
      <c r="D113" s="4">
        <f>D117</f>
        <v>0</v>
      </c>
      <c r="E113" s="4">
        <f>E117</f>
        <v>0</v>
      </c>
      <c r="F113" s="8"/>
      <c r="G113" s="67"/>
      <c r="H113" s="78"/>
      <c r="I113" s="11">
        <f>COUNTIF(I116:I123,"частично")</f>
        <v>0</v>
      </c>
      <c r="J113" s="61"/>
      <c r="K113" s="64"/>
    </row>
    <row r="114" spans="1:11" ht="15" hidden="1" customHeight="1" outlineLevel="1" x14ac:dyDescent="0.25">
      <c r="A114" s="114"/>
      <c r="B114" s="74"/>
      <c r="C114" s="10" t="s">
        <v>2</v>
      </c>
      <c r="D114" s="4">
        <v>0</v>
      </c>
      <c r="E114" s="19">
        <v>0</v>
      </c>
      <c r="F114" s="8"/>
      <c r="G114" s="67"/>
      <c r="H114" s="78"/>
      <c r="I114" s="11">
        <f>COUNTIF(I116:I123,"нет")</f>
        <v>0</v>
      </c>
      <c r="J114" s="61"/>
      <c r="K114" s="64"/>
    </row>
    <row r="115" spans="1:11" ht="20.25" hidden="1" customHeight="1" outlineLevel="1" x14ac:dyDescent="0.25">
      <c r="A115" s="115"/>
      <c r="B115" s="75"/>
      <c r="C115" s="10" t="s">
        <v>3</v>
      </c>
      <c r="D115" s="5">
        <v>0</v>
      </c>
      <c r="E115" s="19">
        <v>0</v>
      </c>
      <c r="F115" s="8"/>
      <c r="G115" s="67"/>
      <c r="H115" s="78"/>
      <c r="I115" s="14">
        <f>I112/I111*100</f>
        <v>100</v>
      </c>
      <c r="J115" s="61"/>
      <c r="K115" s="64"/>
    </row>
    <row r="116" spans="1:11" ht="57.75" hidden="1" customHeight="1" outlineLevel="1" x14ac:dyDescent="0.25">
      <c r="A116" s="113" t="s">
        <v>49</v>
      </c>
      <c r="B116" s="73" t="s">
        <v>71</v>
      </c>
      <c r="C116" s="10" t="s">
        <v>12</v>
      </c>
      <c r="D116" s="3">
        <f>D117</f>
        <v>0</v>
      </c>
      <c r="E116" s="3">
        <f>E117</f>
        <v>0</v>
      </c>
      <c r="F116" s="8"/>
      <c r="G116" s="67"/>
      <c r="H116" s="78"/>
      <c r="I116" s="107" t="s">
        <v>78</v>
      </c>
      <c r="J116" s="61"/>
      <c r="K116" s="64"/>
    </row>
    <row r="117" spans="1:11" ht="30.75" hidden="1" customHeight="1" outlineLevel="1" x14ac:dyDescent="0.25">
      <c r="A117" s="114"/>
      <c r="B117" s="74"/>
      <c r="C117" s="10" t="s">
        <v>1</v>
      </c>
      <c r="D117" s="6">
        <v>0</v>
      </c>
      <c r="E117" s="15">
        <v>0</v>
      </c>
      <c r="F117" s="8"/>
      <c r="G117" s="67"/>
      <c r="H117" s="78"/>
      <c r="I117" s="107"/>
      <c r="J117" s="61"/>
      <c r="K117" s="64"/>
    </row>
    <row r="118" spans="1:11" ht="27.75" hidden="1" customHeight="1" outlineLevel="1" x14ac:dyDescent="0.25">
      <c r="A118" s="114"/>
      <c r="B118" s="74"/>
      <c r="C118" s="10" t="s">
        <v>2</v>
      </c>
      <c r="D118" s="6">
        <v>0</v>
      </c>
      <c r="E118" s="15">
        <v>0</v>
      </c>
      <c r="F118" s="8"/>
      <c r="G118" s="67"/>
      <c r="H118" s="78"/>
      <c r="I118" s="107"/>
      <c r="J118" s="61"/>
      <c r="K118" s="64"/>
    </row>
    <row r="119" spans="1:11" ht="23.25" hidden="1" customHeight="1" outlineLevel="1" x14ac:dyDescent="0.25">
      <c r="A119" s="115"/>
      <c r="B119" s="75"/>
      <c r="C119" s="10" t="s">
        <v>3</v>
      </c>
      <c r="D119" s="20">
        <v>0</v>
      </c>
      <c r="E119" s="15">
        <v>0</v>
      </c>
      <c r="F119" s="8"/>
      <c r="G119" s="67"/>
      <c r="H119" s="78"/>
      <c r="I119" s="107"/>
      <c r="J119" s="61"/>
      <c r="K119" s="64"/>
    </row>
    <row r="120" spans="1:11" ht="47.25" hidden="1" customHeight="1" x14ac:dyDescent="0.25">
      <c r="A120" s="113" t="s">
        <v>50</v>
      </c>
      <c r="B120" s="103" t="s">
        <v>51</v>
      </c>
      <c r="C120" s="10" t="s">
        <v>12</v>
      </c>
      <c r="D120" s="3">
        <f>D121</f>
        <v>0</v>
      </c>
      <c r="E120" s="3">
        <f>E121</f>
        <v>0</v>
      </c>
      <c r="F120" s="8"/>
      <c r="G120" s="67"/>
      <c r="H120" s="78"/>
      <c r="I120" s="107" t="s">
        <v>78</v>
      </c>
      <c r="J120" s="61"/>
      <c r="K120" s="64"/>
    </row>
    <row r="121" spans="1:11" ht="34.5" hidden="1" customHeight="1" x14ac:dyDescent="0.25">
      <c r="A121" s="114"/>
      <c r="B121" s="103"/>
      <c r="C121" s="10" t="s">
        <v>0</v>
      </c>
      <c r="D121" s="6">
        <v>0</v>
      </c>
      <c r="E121" s="15">
        <v>0</v>
      </c>
      <c r="F121" s="8"/>
      <c r="G121" s="67"/>
      <c r="H121" s="78"/>
      <c r="I121" s="107"/>
      <c r="J121" s="61"/>
      <c r="K121" s="64"/>
    </row>
    <row r="122" spans="1:11" ht="20.25" hidden="1" customHeight="1" x14ac:dyDescent="0.25">
      <c r="A122" s="114"/>
      <c r="B122" s="103"/>
      <c r="C122" s="10" t="s">
        <v>2</v>
      </c>
      <c r="D122" s="6">
        <v>0</v>
      </c>
      <c r="E122" s="15">
        <v>0</v>
      </c>
      <c r="F122" s="8"/>
      <c r="G122" s="67"/>
      <c r="H122" s="78"/>
      <c r="I122" s="107"/>
      <c r="J122" s="61"/>
      <c r="K122" s="64"/>
    </row>
    <row r="123" spans="1:11" ht="25.5" hidden="1" customHeight="1" x14ac:dyDescent="0.25">
      <c r="A123" s="115"/>
      <c r="B123" s="103"/>
      <c r="C123" s="12" t="s">
        <v>3</v>
      </c>
      <c r="D123" s="6">
        <v>0</v>
      </c>
      <c r="E123" s="16">
        <v>0</v>
      </c>
      <c r="F123" s="14"/>
      <c r="G123" s="67"/>
      <c r="H123" s="78"/>
      <c r="I123" s="107"/>
      <c r="J123" s="61"/>
      <c r="K123" s="64"/>
    </row>
    <row r="124" spans="1:11" ht="25.5" customHeight="1" x14ac:dyDescent="0.25">
      <c r="A124" s="116" t="s">
        <v>91</v>
      </c>
      <c r="B124" s="57" t="s">
        <v>93</v>
      </c>
      <c r="C124" s="51" t="s">
        <v>12</v>
      </c>
      <c r="D124" s="3">
        <f>SUM(D125:D127)</f>
        <v>44163.6</v>
      </c>
      <c r="E124" s="3">
        <f>E126</f>
        <v>6227.4</v>
      </c>
      <c r="F124" s="14">
        <f>E124/D124*100</f>
        <v>14.100752656033475</v>
      </c>
      <c r="G124" s="67"/>
      <c r="H124" s="78"/>
      <c r="I124" s="107" t="s">
        <v>107</v>
      </c>
      <c r="J124" s="61"/>
      <c r="K124" s="64"/>
    </row>
    <row r="125" spans="1:11" ht="32.25" customHeight="1" x14ac:dyDescent="0.25">
      <c r="A125" s="116"/>
      <c r="B125" s="58"/>
      <c r="C125" s="51" t="s">
        <v>0</v>
      </c>
      <c r="D125" s="49">
        <v>0</v>
      </c>
      <c r="E125" s="49">
        <v>0</v>
      </c>
      <c r="F125" s="14"/>
      <c r="G125" s="67"/>
      <c r="H125" s="78"/>
      <c r="I125" s="107"/>
      <c r="J125" s="61"/>
      <c r="K125" s="64"/>
    </row>
    <row r="126" spans="1:11" ht="34.5" customHeight="1" x14ac:dyDescent="0.25">
      <c r="A126" s="116"/>
      <c r="B126" s="58"/>
      <c r="C126" s="51" t="s">
        <v>1</v>
      </c>
      <c r="D126" s="49">
        <v>44163.6</v>
      </c>
      <c r="E126" s="16">
        <v>6227.4</v>
      </c>
      <c r="F126" s="14">
        <f>E126/D126*100</f>
        <v>14.100752656033475</v>
      </c>
      <c r="G126" s="67"/>
      <c r="H126" s="78"/>
      <c r="I126" s="107"/>
      <c r="J126" s="61"/>
      <c r="K126" s="64"/>
    </row>
    <row r="127" spans="1:11" ht="32.25" customHeight="1" x14ac:dyDescent="0.25">
      <c r="A127" s="117"/>
      <c r="B127" s="59"/>
      <c r="C127" s="51" t="s">
        <v>3</v>
      </c>
      <c r="D127" s="49">
        <v>0</v>
      </c>
      <c r="E127" s="49">
        <v>0</v>
      </c>
      <c r="F127" s="14"/>
      <c r="G127" s="68"/>
      <c r="H127" s="79"/>
      <c r="I127" s="107"/>
      <c r="J127" s="62"/>
      <c r="K127" s="65"/>
    </row>
    <row r="128" spans="1:11" ht="42.75" customHeight="1" x14ac:dyDescent="0.25">
      <c r="A128" s="56" t="s">
        <v>142</v>
      </c>
      <c r="B128" s="57" t="s">
        <v>144</v>
      </c>
      <c r="C128" s="53" t="s">
        <v>12</v>
      </c>
      <c r="D128" s="3">
        <f>SUM(D129:D131)</f>
        <v>0</v>
      </c>
      <c r="E128" s="3">
        <f>SUM(E129:E131)</f>
        <v>2483.5</v>
      </c>
      <c r="F128" s="14"/>
      <c r="G128" s="66" t="s">
        <v>147</v>
      </c>
      <c r="H128" s="66" t="s">
        <v>147</v>
      </c>
      <c r="I128" s="69" t="s">
        <v>78</v>
      </c>
      <c r="J128" s="60" t="s">
        <v>81</v>
      </c>
      <c r="K128" s="63" t="s">
        <v>146</v>
      </c>
    </row>
    <row r="129" spans="1:11" ht="39" customHeight="1" x14ac:dyDescent="0.25">
      <c r="A129" s="56"/>
      <c r="B129" s="58"/>
      <c r="C129" s="53" t="s">
        <v>0</v>
      </c>
      <c r="D129" s="49">
        <v>0</v>
      </c>
      <c r="E129" s="49">
        <v>0</v>
      </c>
      <c r="F129" s="14"/>
      <c r="G129" s="67"/>
      <c r="H129" s="67"/>
      <c r="I129" s="70"/>
      <c r="J129" s="61"/>
      <c r="K129" s="64"/>
    </row>
    <row r="130" spans="1:11" ht="44.25" customHeight="1" x14ac:dyDescent="0.25">
      <c r="A130" s="56"/>
      <c r="B130" s="58"/>
      <c r="C130" s="53" t="s">
        <v>1</v>
      </c>
      <c r="D130" s="49">
        <v>0</v>
      </c>
      <c r="E130" s="49">
        <v>2483.5</v>
      </c>
      <c r="F130" s="14"/>
      <c r="G130" s="67"/>
      <c r="H130" s="67"/>
      <c r="I130" s="70"/>
      <c r="J130" s="61"/>
      <c r="K130" s="64"/>
    </row>
    <row r="131" spans="1:11" ht="52.5" customHeight="1" x14ac:dyDescent="0.25">
      <c r="A131" s="56"/>
      <c r="B131" s="59"/>
      <c r="C131" s="53" t="s">
        <v>3</v>
      </c>
      <c r="D131" s="49">
        <v>0</v>
      </c>
      <c r="E131" s="49">
        <v>0</v>
      </c>
      <c r="F131" s="14"/>
      <c r="G131" s="68"/>
      <c r="H131" s="68"/>
      <c r="I131" s="71"/>
      <c r="J131" s="61"/>
      <c r="K131" s="64"/>
    </row>
    <row r="132" spans="1:11" ht="58.5" customHeight="1" x14ac:dyDescent="0.25">
      <c r="A132" s="56" t="s">
        <v>143</v>
      </c>
      <c r="B132" s="57" t="s">
        <v>145</v>
      </c>
      <c r="C132" s="53" t="s">
        <v>12</v>
      </c>
      <c r="D132" s="3">
        <f>SUM(D133:D135)</f>
        <v>0</v>
      </c>
      <c r="E132" s="3">
        <f>SUM(E133:E135)</f>
        <v>2483.6</v>
      </c>
      <c r="F132" s="14"/>
      <c r="G132" s="66" t="s">
        <v>147</v>
      </c>
      <c r="H132" s="66" t="s">
        <v>147</v>
      </c>
      <c r="I132" s="69" t="s">
        <v>78</v>
      </c>
      <c r="J132" s="61"/>
      <c r="K132" s="64"/>
    </row>
    <row r="133" spans="1:11" ht="45" customHeight="1" x14ac:dyDescent="0.25">
      <c r="A133" s="56"/>
      <c r="B133" s="58"/>
      <c r="C133" s="53" t="s">
        <v>0</v>
      </c>
      <c r="D133" s="49">
        <v>0</v>
      </c>
      <c r="E133" s="49">
        <v>2483.6</v>
      </c>
      <c r="F133" s="14"/>
      <c r="G133" s="67"/>
      <c r="H133" s="67"/>
      <c r="I133" s="70"/>
      <c r="J133" s="61"/>
      <c r="K133" s="64"/>
    </row>
    <row r="134" spans="1:11" ht="45" customHeight="1" x14ac:dyDescent="0.25">
      <c r="A134" s="56"/>
      <c r="B134" s="58"/>
      <c r="C134" s="53" t="s">
        <v>1</v>
      </c>
      <c r="D134" s="49">
        <v>0</v>
      </c>
      <c r="E134" s="49">
        <v>0</v>
      </c>
      <c r="F134" s="14"/>
      <c r="G134" s="67"/>
      <c r="H134" s="67"/>
      <c r="I134" s="70"/>
      <c r="J134" s="61"/>
      <c r="K134" s="64"/>
    </row>
    <row r="135" spans="1:11" ht="48.75" customHeight="1" x14ac:dyDescent="0.25">
      <c r="A135" s="56"/>
      <c r="B135" s="59"/>
      <c r="C135" s="53" t="s">
        <v>3</v>
      </c>
      <c r="D135" s="49">
        <v>0</v>
      </c>
      <c r="E135" s="49">
        <v>0</v>
      </c>
      <c r="F135" s="14"/>
      <c r="G135" s="68"/>
      <c r="H135" s="68"/>
      <c r="I135" s="71"/>
      <c r="J135" s="62"/>
      <c r="K135" s="65"/>
    </row>
    <row r="136" spans="1:11" ht="33.75" customHeight="1" x14ac:dyDescent="0.25">
      <c r="A136" s="116" t="s">
        <v>46</v>
      </c>
      <c r="B136" s="58" t="s">
        <v>94</v>
      </c>
      <c r="C136" s="48" t="s">
        <v>12</v>
      </c>
      <c r="D136" s="3">
        <f>SUM(D137:D140)</f>
        <v>9506.4</v>
      </c>
      <c r="E136" s="3">
        <f>E138</f>
        <v>0</v>
      </c>
      <c r="F136" s="14">
        <f>E136/D136*100</f>
        <v>0</v>
      </c>
      <c r="G136" s="97"/>
      <c r="H136" s="52" t="s">
        <v>18</v>
      </c>
      <c r="I136" s="51">
        <v>2</v>
      </c>
      <c r="J136" s="87" t="s">
        <v>4</v>
      </c>
      <c r="K136" s="66" t="s">
        <v>124</v>
      </c>
    </row>
    <row r="137" spans="1:11" ht="30.75" customHeight="1" x14ac:dyDescent="0.25">
      <c r="A137" s="116"/>
      <c r="B137" s="58"/>
      <c r="C137" s="48" t="s">
        <v>0</v>
      </c>
      <c r="D137" s="4">
        <f>D146</f>
        <v>95.1</v>
      </c>
      <c r="E137" s="4">
        <f>E146</f>
        <v>0</v>
      </c>
      <c r="F137" s="14">
        <f>E137/D137*100</f>
        <v>0</v>
      </c>
      <c r="G137" s="97"/>
      <c r="H137" s="32" t="s">
        <v>13</v>
      </c>
      <c r="I137" s="51">
        <v>0</v>
      </c>
      <c r="J137" s="88"/>
      <c r="K137" s="67"/>
    </row>
    <row r="138" spans="1:11" ht="33" customHeight="1" x14ac:dyDescent="0.25">
      <c r="A138" s="116"/>
      <c r="B138" s="58"/>
      <c r="C138" s="48" t="s">
        <v>1</v>
      </c>
      <c r="D138" s="4">
        <f>D143</f>
        <v>9411.2999999999993</v>
      </c>
      <c r="E138" s="4">
        <f>E143</f>
        <v>0</v>
      </c>
      <c r="F138" s="14">
        <f>E138/D138*100</f>
        <v>0</v>
      </c>
      <c r="G138" s="97"/>
      <c r="H138" s="32" t="s">
        <v>14</v>
      </c>
      <c r="I138" s="51">
        <v>0</v>
      </c>
      <c r="J138" s="88"/>
      <c r="K138" s="67"/>
    </row>
    <row r="139" spans="1:11" ht="36.75" customHeight="1" x14ac:dyDescent="0.25">
      <c r="A139" s="116"/>
      <c r="B139" s="58"/>
      <c r="C139" s="51" t="s">
        <v>2</v>
      </c>
      <c r="D139" s="4">
        <v>0</v>
      </c>
      <c r="E139" s="4">
        <v>0</v>
      </c>
      <c r="F139" s="14"/>
      <c r="G139" s="97"/>
      <c r="H139" s="32" t="s">
        <v>19</v>
      </c>
      <c r="I139" s="51">
        <v>2</v>
      </c>
      <c r="J139" s="88"/>
      <c r="K139" s="67"/>
    </row>
    <row r="140" spans="1:11" ht="33" customHeight="1" x14ac:dyDescent="0.25">
      <c r="A140" s="117"/>
      <c r="B140" s="59"/>
      <c r="C140" s="51" t="s">
        <v>3</v>
      </c>
      <c r="D140" s="49">
        <v>0</v>
      </c>
      <c r="E140" s="49">
        <v>0</v>
      </c>
      <c r="F140" s="14"/>
      <c r="G140" s="97"/>
      <c r="H140" s="32" t="s">
        <v>20</v>
      </c>
      <c r="I140" s="14">
        <f>I137/I136*100</f>
        <v>0</v>
      </c>
      <c r="J140" s="88"/>
      <c r="K140" s="67"/>
    </row>
    <row r="141" spans="1:11" ht="36.75" customHeight="1" x14ac:dyDescent="0.25">
      <c r="A141" s="118" t="s">
        <v>49</v>
      </c>
      <c r="B141" s="57" t="s">
        <v>101</v>
      </c>
      <c r="C141" s="51" t="s">
        <v>12</v>
      </c>
      <c r="D141" s="4">
        <f>D143</f>
        <v>9411.2999999999993</v>
      </c>
      <c r="E141" s="4">
        <f>E143</f>
        <v>0</v>
      </c>
      <c r="F141" s="14">
        <f>E141/D141*100</f>
        <v>0</v>
      </c>
      <c r="G141" s="66" t="s">
        <v>102</v>
      </c>
      <c r="H141" s="66" t="s">
        <v>104</v>
      </c>
      <c r="I141" s="69" t="s">
        <v>103</v>
      </c>
      <c r="J141" s="88"/>
      <c r="K141" s="67"/>
    </row>
    <row r="142" spans="1:11" ht="28.5" customHeight="1" x14ac:dyDescent="0.25">
      <c r="A142" s="116"/>
      <c r="B142" s="58"/>
      <c r="C142" s="51" t="s">
        <v>0</v>
      </c>
      <c r="D142" s="49">
        <v>0</v>
      </c>
      <c r="E142" s="49">
        <v>0</v>
      </c>
      <c r="F142" s="14">
        <v>0</v>
      </c>
      <c r="G142" s="67"/>
      <c r="H142" s="67"/>
      <c r="I142" s="70"/>
      <c r="J142" s="88"/>
      <c r="K142" s="67"/>
    </row>
    <row r="143" spans="1:11" ht="28.5" customHeight="1" x14ac:dyDescent="0.25">
      <c r="A143" s="116"/>
      <c r="B143" s="58"/>
      <c r="C143" s="51" t="s">
        <v>1</v>
      </c>
      <c r="D143" s="49">
        <v>9411.2999999999993</v>
      </c>
      <c r="E143" s="49">
        <v>0</v>
      </c>
      <c r="F143" s="14">
        <f>E143/D143*100</f>
        <v>0</v>
      </c>
      <c r="G143" s="67"/>
      <c r="H143" s="67"/>
      <c r="I143" s="70"/>
      <c r="J143" s="88"/>
      <c r="K143" s="67"/>
    </row>
    <row r="144" spans="1:11" ht="33" customHeight="1" x14ac:dyDescent="0.25">
      <c r="A144" s="117"/>
      <c r="B144" s="59"/>
      <c r="C144" s="51" t="s">
        <v>3</v>
      </c>
      <c r="D144" s="49">
        <v>0</v>
      </c>
      <c r="E144" s="49">
        <v>0</v>
      </c>
      <c r="F144" s="14">
        <v>0</v>
      </c>
      <c r="G144" s="67"/>
      <c r="H144" s="67"/>
      <c r="I144" s="71"/>
      <c r="J144" s="88"/>
      <c r="K144" s="67"/>
    </row>
    <row r="145" spans="1:11" ht="30.75" customHeight="1" x14ac:dyDescent="0.25">
      <c r="A145" s="56" t="s">
        <v>50</v>
      </c>
      <c r="B145" s="57" t="s">
        <v>95</v>
      </c>
      <c r="C145" s="51" t="s">
        <v>12</v>
      </c>
      <c r="D145" s="4">
        <f>D146</f>
        <v>95.1</v>
      </c>
      <c r="E145" s="4">
        <f>E146</f>
        <v>0</v>
      </c>
      <c r="F145" s="14">
        <f>E145/D145*100</f>
        <v>0</v>
      </c>
      <c r="G145" s="67"/>
      <c r="H145" s="67"/>
      <c r="I145" s="69" t="s">
        <v>103</v>
      </c>
      <c r="J145" s="88"/>
      <c r="K145" s="67"/>
    </row>
    <row r="146" spans="1:11" ht="37.5" customHeight="1" x14ac:dyDescent="0.25">
      <c r="A146" s="56"/>
      <c r="B146" s="58"/>
      <c r="C146" s="51" t="s">
        <v>0</v>
      </c>
      <c r="D146" s="49">
        <v>95.1</v>
      </c>
      <c r="E146" s="49">
        <v>0</v>
      </c>
      <c r="F146" s="14">
        <f>E146/D146*100</f>
        <v>0</v>
      </c>
      <c r="G146" s="67"/>
      <c r="H146" s="67"/>
      <c r="I146" s="70"/>
      <c r="J146" s="88"/>
      <c r="K146" s="67"/>
    </row>
    <row r="147" spans="1:11" ht="40.5" customHeight="1" x14ac:dyDescent="0.25">
      <c r="A147" s="56"/>
      <c r="B147" s="58"/>
      <c r="C147" s="51" t="s">
        <v>1</v>
      </c>
      <c r="D147" s="49">
        <v>0</v>
      </c>
      <c r="E147" s="49">
        <v>0</v>
      </c>
      <c r="F147" s="14">
        <v>0</v>
      </c>
      <c r="G147" s="67"/>
      <c r="H147" s="67"/>
      <c r="I147" s="70"/>
      <c r="J147" s="88"/>
      <c r="K147" s="67"/>
    </row>
    <row r="148" spans="1:11" ht="33" customHeight="1" x14ac:dyDescent="0.25">
      <c r="A148" s="56"/>
      <c r="B148" s="59"/>
      <c r="C148" s="51" t="s">
        <v>3</v>
      </c>
      <c r="D148" s="49">
        <v>0</v>
      </c>
      <c r="E148" s="49">
        <v>0</v>
      </c>
      <c r="F148" s="14">
        <v>0</v>
      </c>
      <c r="G148" s="68"/>
      <c r="H148" s="68"/>
      <c r="I148" s="71"/>
      <c r="J148" s="89"/>
      <c r="K148" s="68"/>
    </row>
    <row r="149" spans="1:11" ht="30" customHeight="1" collapsed="1" x14ac:dyDescent="0.25">
      <c r="A149" s="94" t="s">
        <v>28</v>
      </c>
      <c r="B149" s="100" t="s">
        <v>52</v>
      </c>
      <c r="C149" s="11" t="s">
        <v>12</v>
      </c>
      <c r="D149" s="4">
        <f>SUM(D150:D153)</f>
        <v>476619.5</v>
      </c>
      <c r="E149" s="4">
        <f>SUM(E150:E153)</f>
        <v>388943.27</v>
      </c>
      <c r="F149" s="8">
        <f t="shared" ref="F149:F153" si="24">E149/D149*100</f>
        <v>81.604565067102797</v>
      </c>
      <c r="G149" s="97"/>
      <c r="H149" s="41" t="s">
        <v>18</v>
      </c>
      <c r="I149" s="42">
        <f>I154+I174</f>
        <v>4</v>
      </c>
      <c r="J149" s="85" t="s">
        <v>70</v>
      </c>
      <c r="K149" s="97"/>
    </row>
    <row r="150" spans="1:11" x14ac:dyDescent="0.25">
      <c r="A150" s="95"/>
      <c r="B150" s="100"/>
      <c r="C150" s="11" t="s">
        <v>0</v>
      </c>
      <c r="D150" s="4">
        <f>D155+D175</f>
        <v>73479.5</v>
      </c>
      <c r="E150" s="22">
        <f>E155+E175</f>
        <v>57984.12</v>
      </c>
      <c r="F150" s="8">
        <f t="shared" si="24"/>
        <v>78.911968644315763</v>
      </c>
      <c r="G150" s="97"/>
      <c r="H150" s="38" t="s">
        <v>13</v>
      </c>
      <c r="I150" s="42">
        <f t="shared" ref="I150:I152" si="25">I155+I175</f>
        <v>0</v>
      </c>
      <c r="J150" s="85"/>
      <c r="K150" s="97"/>
    </row>
    <row r="151" spans="1:11" x14ac:dyDescent="0.25">
      <c r="A151" s="95"/>
      <c r="B151" s="100"/>
      <c r="C151" s="11" t="s">
        <v>1</v>
      </c>
      <c r="D151" s="4">
        <f t="shared" ref="D151:D153" si="26">D156+D176</f>
        <v>53140</v>
      </c>
      <c r="E151" s="22">
        <f>E156+E176</f>
        <v>42270.34</v>
      </c>
      <c r="F151" s="8">
        <f t="shared" si="24"/>
        <v>79.545238991343609</v>
      </c>
      <c r="G151" s="97"/>
      <c r="H151" s="38" t="s">
        <v>14</v>
      </c>
      <c r="I151" s="42">
        <f t="shared" si="25"/>
        <v>4</v>
      </c>
      <c r="J151" s="85"/>
      <c r="K151" s="97"/>
    </row>
    <row r="152" spans="1:11" x14ac:dyDescent="0.25">
      <c r="A152" s="95"/>
      <c r="B152" s="100"/>
      <c r="C152" s="11" t="s">
        <v>2</v>
      </c>
      <c r="D152" s="4">
        <f t="shared" si="26"/>
        <v>0</v>
      </c>
      <c r="E152" s="22">
        <f>E157+E177</f>
        <v>0</v>
      </c>
      <c r="F152" s="2"/>
      <c r="G152" s="97"/>
      <c r="H152" s="38" t="s">
        <v>19</v>
      </c>
      <c r="I152" s="42">
        <f t="shared" si="25"/>
        <v>0</v>
      </c>
      <c r="J152" s="85"/>
      <c r="K152" s="97"/>
    </row>
    <row r="153" spans="1:11" x14ac:dyDescent="0.25">
      <c r="A153" s="95"/>
      <c r="B153" s="100"/>
      <c r="C153" s="13" t="s">
        <v>3</v>
      </c>
      <c r="D153" s="4">
        <f t="shared" si="26"/>
        <v>350000</v>
      </c>
      <c r="E153" s="23">
        <f>E158+E178</f>
        <v>288688.81</v>
      </c>
      <c r="F153" s="8">
        <f t="shared" si="24"/>
        <v>82.482517142857134</v>
      </c>
      <c r="G153" s="87"/>
      <c r="H153" s="38" t="s">
        <v>20</v>
      </c>
      <c r="I153" s="44">
        <f>I150/I149*100</f>
        <v>0</v>
      </c>
      <c r="J153" s="86"/>
      <c r="K153" s="87"/>
    </row>
    <row r="154" spans="1:11" ht="33.75" customHeight="1" outlineLevel="1" x14ac:dyDescent="0.25">
      <c r="A154" s="94" t="s">
        <v>29</v>
      </c>
      <c r="B154" s="73" t="s">
        <v>53</v>
      </c>
      <c r="C154" s="11" t="s">
        <v>12</v>
      </c>
      <c r="D154" s="4">
        <f>D155+D156+D157+D158</f>
        <v>466419.5</v>
      </c>
      <c r="E154" s="4">
        <f>SUM(E155:E158)</f>
        <v>381003.27</v>
      </c>
      <c r="F154" s="8">
        <f t="shared" ref="F154:F158" si="27">E154/D154*100</f>
        <v>81.686822699308252</v>
      </c>
      <c r="G154" s="90"/>
      <c r="H154" s="33" t="s">
        <v>18</v>
      </c>
      <c r="I154" s="11">
        <v>3</v>
      </c>
      <c r="J154" s="84" t="s">
        <v>34</v>
      </c>
      <c r="K154" s="66" t="s">
        <v>130</v>
      </c>
    </row>
    <row r="155" spans="1:11" outlineLevel="1" x14ac:dyDescent="0.25">
      <c r="A155" s="95"/>
      <c r="B155" s="74"/>
      <c r="C155" s="11" t="s">
        <v>0</v>
      </c>
      <c r="D155" s="4">
        <f>D160+D165+D170</f>
        <v>73479.5</v>
      </c>
      <c r="E155" s="4">
        <f>E160+E165+E170</f>
        <v>57984.12</v>
      </c>
      <c r="F155" s="8">
        <f t="shared" si="27"/>
        <v>78.911968644315763</v>
      </c>
      <c r="G155" s="91"/>
      <c r="H155" s="32" t="s">
        <v>13</v>
      </c>
      <c r="I155" s="11">
        <f>COUNTIF(I159:I173,"да")</f>
        <v>0</v>
      </c>
      <c r="J155" s="85"/>
      <c r="K155" s="67"/>
    </row>
    <row r="156" spans="1:11" outlineLevel="1" x14ac:dyDescent="0.25">
      <c r="A156" s="95"/>
      <c r="B156" s="74"/>
      <c r="C156" s="11" t="s">
        <v>1</v>
      </c>
      <c r="D156" s="4">
        <f>D161+D166+D171</f>
        <v>42940</v>
      </c>
      <c r="E156" s="4">
        <f>E161+E166+E171</f>
        <v>34330.339999999997</v>
      </c>
      <c r="F156" s="8">
        <f t="shared" si="27"/>
        <v>79.949557522123882</v>
      </c>
      <c r="G156" s="91"/>
      <c r="H156" s="32" t="s">
        <v>14</v>
      </c>
      <c r="I156" s="11">
        <f>COUNTIF(I159:I173,"частично")</f>
        <v>3</v>
      </c>
      <c r="J156" s="85"/>
      <c r="K156" s="67"/>
    </row>
    <row r="157" spans="1:11" outlineLevel="1" x14ac:dyDescent="0.25">
      <c r="A157" s="95"/>
      <c r="B157" s="74"/>
      <c r="C157" s="11" t="s">
        <v>2</v>
      </c>
      <c r="D157" s="4">
        <f t="shared" ref="D157:D158" si="28">D162+D167+D172</f>
        <v>0</v>
      </c>
      <c r="E157" s="4">
        <v>0</v>
      </c>
      <c r="F157" s="8"/>
      <c r="G157" s="91"/>
      <c r="H157" s="32" t="s">
        <v>19</v>
      </c>
      <c r="I157" s="11">
        <f>COUNTIF(I159:I173,"нет")</f>
        <v>0</v>
      </c>
      <c r="J157" s="85"/>
      <c r="K157" s="67"/>
    </row>
    <row r="158" spans="1:11" ht="42.75" customHeight="1" outlineLevel="1" x14ac:dyDescent="0.25">
      <c r="A158" s="96"/>
      <c r="B158" s="75"/>
      <c r="C158" s="11" t="s">
        <v>3</v>
      </c>
      <c r="D158" s="4">
        <f t="shared" si="28"/>
        <v>350000</v>
      </c>
      <c r="E158" s="4">
        <f>E163</f>
        <v>288688.81</v>
      </c>
      <c r="F158" s="8">
        <f t="shared" si="27"/>
        <v>82.482517142857134</v>
      </c>
      <c r="G158" s="92"/>
      <c r="H158" s="32" t="s">
        <v>20</v>
      </c>
      <c r="I158" s="14">
        <f>I155/I154*100</f>
        <v>0</v>
      </c>
      <c r="J158" s="86"/>
      <c r="K158" s="67"/>
    </row>
    <row r="159" spans="1:11" ht="26.25" customHeight="1" outlineLevel="1" x14ac:dyDescent="0.25">
      <c r="A159" s="94" t="s">
        <v>30</v>
      </c>
      <c r="B159" s="73" t="s">
        <v>54</v>
      </c>
      <c r="C159" s="11" t="s">
        <v>12</v>
      </c>
      <c r="D159" s="4">
        <f>D160+D161+D162+D163</f>
        <v>462952</v>
      </c>
      <c r="E159" s="4">
        <f>E160+E161+E162+E163</f>
        <v>379091.47</v>
      </c>
      <c r="F159" s="8">
        <f>E159/D159*100</f>
        <v>81.885696573294851</v>
      </c>
      <c r="G159" s="81" t="s">
        <v>110</v>
      </c>
      <c r="H159" s="81" t="s">
        <v>127</v>
      </c>
      <c r="I159" s="69" t="s">
        <v>107</v>
      </c>
      <c r="J159" s="84" t="s">
        <v>34</v>
      </c>
      <c r="K159" s="67"/>
    </row>
    <row r="160" spans="1:11" outlineLevel="1" x14ac:dyDescent="0.25">
      <c r="A160" s="95"/>
      <c r="B160" s="74"/>
      <c r="C160" s="11" t="s">
        <v>0</v>
      </c>
      <c r="D160" s="6">
        <v>70012</v>
      </c>
      <c r="E160" s="6">
        <v>56072.32</v>
      </c>
      <c r="F160" s="8">
        <f t="shared" ref="F160:F161" si="29">E160/D160*100</f>
        <v>80.089584642632701</v>
      </c>
      <c r="G160" s="82"/>
      <c r="H160" s="82"/>
      <c r="I160" s="70"/>
      <c r="J160" s="85"/>
      <c r="K160" s="67"/>
    </row>
    <row r="161" spans="1:11" outlineLevel="1" x14ac:dyDescent="0.25">
      <c r="A161" s="95"/>
      <c r="B161" s="74"/>
      <c r="C161" s="11" t="s">
        <v>1</v>
      </c>
      <c r="D161" s="6">
        <v>42940</v>
      </c>
      <c r="E161" s="6">
        <v>34330.339999999997</v>
      </c>
      <c r="F161" s="8">
        <f t="shared" si="29"/>
        <v>79.949557522123882</v>
      </c>
      <c r="G161" s="82"/>
      <c r="H161" s="82"/>
      <c r="I161" s="70"/>
      <c r="J161" s="85"/>
      <c r="K161" s="67"/>
    </row>
    <row r="162" spans="1:11" outlineLevel="1" x14ac:dyDescent="0.25">
      <c r="A162" s="95"/>
      <c r="B162" s="74"/>
      <c r="C162" s="11" t="s">
        <v>2</v>
      </c>
      <c r="D162" s="6">
        <v>0</v>
      </c>
      <c r="E162" s="6">
        <v>0</v>
      </c>
      <c r="F162" s="8"/>
      <c r="G162" s="82"/>
      <c r="H162" s="82"/>
      <c r="I162" s="70"/>
      <c r="J162" s="85"/>
      <c r="K162" s="67"/>
    </row>
    <row r="163" spans="1:11" ht="212.25" customHeight="1" outlineLevel="1" x14ac:dyDescent="0.25">
      <c r="A163" s="96"/>
      <c r="B163" s="75"/>
      <c r="C163" s="11" t="s">
        <v>3</v>
      </c>
      <c r="D163" s="6">
        <v>350000</v>
      </c>
      <c r="E163" s="6">
        <v>288688.81</v>
      </c>
      <c r="F163" s="8">
        <f>E163/D163*100</f>
        <v>82.482517142857134</v>
      </c>
      <c r="G163" s="83"/>
      <c r="H163" s="83"/>
      <c r="I163" s="71"/>
      <c r="J163" s="86"/>
      <c r="K163" s="67"/>
    </row>
    <row r="164" spans="1:11" ht="15" customHeight="1" x14ac:dyDescent="0.25">
      <c r="A164" s="94" t="s">
        <v>31</v>
      </c>
      <c r="B164" s="73" t="s">
        <v>55</v>
      </c>
      <c r="C164" s="11" t="s">
        <v>12</v>
      </c>
      <c r="D164" s="4">
        <f>D165+D166+D167+D168</f>
        <v>3113.5</v>
      </c>
      <c r="E164" s="4">
        <f>E165+E166+E167+E168</f>
        <v>1588.3</v>
      </c>
      <c r="F164" s="8">
        <f>E164/D164*100</f>
        <v>51.013329050907345</v>
      </c>
      <c r="G164" s="81" t="s">
        <v>111</v>
      </c>
      <c r="H164" s="81" t="s">
        <v>128</v>
      </c>
      <c r="I164" s="69" t="s">
        <v>107</v>
      </c>
      <c r="J164" s="84" t="s">
        <v>34</v>
      </c>
      <c r="K164" s="67"/>
    </row>
    <row r="165" spans="1:11" x14ac:dyDescent="0.25">
      <c r="A165" s="95"/>
      <c r="B165" s="74"/>
      <c r="C165" s="11" t="s">
        <v>0</v>
      </c>
      <c r="D165" s="6">
        <v>3113.5</v>
      </c>
      <c r="E165" s="6">
        <v>1588.3</v>
      </c>
      <c r="F165" s="8">
        <f>E165/D165*100</f>
        <v>51.013329050907345</v>
      </c>
      <c r="G165" s="82"/>
      <c r="H165" s="82"/>
      <c r="I165" s="70"/>
      <c r="J165" s="85"/>
      <c r="K165" s="67"/>
    </row>
    <row r="166" spans="1:11" x14ac:dyDescent="0.25">
      <c r="A166" s="95"/>
      <c r="B166" s="74"/>
      <c r="C166" s="11" t="s">
        <v>1</v>
      </c>
      <c r="D166" s="6">
        <v>0</v>
      </c>
      <c r="E166" s="6">
        <v>0</v>
      </c>
      <c r="F166" s="8"/>
      <c r="G166" s="82"/>
      <c r="H166" s="82"/>
      <c r="I166" s="70"/>
      <c r="J166" s="85"/>
      <c r="K166" s="67"/>
    </row>
    <row r="167" spans="1:11" x14ac:dyDescent="0.25">
      <c r="A167" s="95"/>
      <c r="B167" s="74"/>
      <c r="C167" s="11" t="s">
        <v>2</v>
      </c>
      <c r="D167" s="6">
        <v>0</v>
      </c>
      <c r="E167" s="6">
        <v>0</v>
      </c>
      <c r="F167" s="8"/>
      <c r="G167" s="82"/>
      <c r="H167" s="82"/>
      <c r="I167" s="70"/>
      <c r="J167" s="85"/>
      <c r="K167" s="67"/>
    </row>
    <row r="168" spans="1:11" ht="32.25" customHeight="1" x14ac:dyDescent="0.25">
      <c r="A168" s="96"/>
      <c r="B168" s="75"/>
      <c r="C168" s="11" t="s">
        <v>3</v>
      </c>
      <c r="D168" s="6">
        <v>0</v>
      </c>
      <c r="E168" s="6">
        <v>0</v>
      </c>
      <c r="F168" s="8"/>
      <c r="G168" s="83"/>
      <c r="H168" s="83"/>
      <c r="I168" s="71"/>
      <c r="J168" s="86"/>
      <c r="K168" s="68"/>
    </row>
    <row r="169" spans="1:11" ht="34.5" customHeight="1" x14ac:dyDescent="0.25">
      <c r="A169" s="94" t="s">
        <v>32</v>
      </c>
      <c r="B169" s="73" t="s">
        <v>56</v>
      </c>
      <c r="C169" s="11" t="s">
        <v>12</v>
      </c>
      <c r="D169" s="4">
        <f>D170+D171+D172+D173</f>
        <v>354</v>
      </c>
      <c r="E169" s="4">
        <f>E170+E171+E172+E173</f>
        <v>323.5</v>
      </c>
      <c r="F169" s="8">
        <f>E169/D169*100</f>
        <v>91.384180790960457</v>
      </c>
      <c r="G169" s="81" t="s">
        <v>88</v>
      </c>
      <c r="H169" s="81" t="s">
        <v>89</v>
      </c>
      <c r="I169" s="69" t="s">
        <v>107</v>
      </c>
      <c r="J169" s="84" t="s">
        <v>34</v>
      </c>
      <c r="K169" s="66" t="s">
        <v>131</v>
      </c>
    </row>
    <row r="170" spans="1:11" ht="26.25" customHeight="1" x14ac:dyDescent="0.25">
      <c r="A170" s="95"/>
      <c r="B170" s="74"/>
      <c r="C170" s="11" t="s">
        <v>0</v>
      </c>
      <c r="D170" s="6">
        <v>354</v>
      </c>
      <c r="E170" s="6">
        <v>323.5</v>
      </c>
      <c r="F170" s="8">
        <f>E170/D170*100</f>
        <v>91.384180790960457</v>
      </c>
      <c r="G170" s="82"/>
      <c r="H170" s="82"/>
      <c r="I170" s="70"/>
      <c r="J170" s="85"/>
      <c r="K170" s="67"/>
    </row>
    <row r="171" spans="1:11" x14ac:dyDescent="0.25">
      <c r="A171" s="95"/>
      <c r="B171" s="74"/>
      <c r="C171" s="11" t="s">
        <v>1</v>
      </c>
      <c r="D171" s="6">
        <v>0</v>
      </c>
      <c r="E171" s="6">
        <v>0</v>
      </c>
      <c r="F171" s="8"/>
      <c r="G171" s="82"/>
      <c r="H171" s="82"/>
      <c r="I171" s="70"/>
      <c r="J171" s="85"/>
      <c r="K171" s="67"/>
    </row>
    <row r="172" spans="1:11" x14ac:dyDescent="0.25">
      <c r="A172" s="95"/>
      <c r="B172" s="74"/>
      <c r="C172" s="11" t="s">
        <v>2</v>
      </c>
      <c r="D172" s="6">
        <v>0</v>
      </c>
      <c r="E172" s="6">
        <v>0</v>
      </c>
      <c r="F172" s="8"/>
      <c r="G172" s="82"/>
      <c r="H172" s="82"/>
      <c r="I172" s="70"/>
      <c r="J172" s="85"/>
      <c r="K172" s="67"/>
    </row>
    <row r="173" spans="1:11" ht="30.75" customHeight="1" x14ac:dyDescent="0.25">
      <c r="A173" s="96"/>
      <c r="B173" s="75"/>
      <c r="C173" s="11" t="s">
        <v>3</v>
      </c>
      <c r="D173" s="6">
        <v>0</v>
      </c>
      <c r="E173" s="6">
        <v>0</v>
      </c>
      <c r="F173" s="8"/>
      <c r="G173" s="83"/>
      <c r="H173" s="83"/>
      <c r="I173" s="71"/>
      <c r="J173" s="86"/>
      <c r="K173" s="68"/>
    </row>
    <row r="174" spans="1:11" x14ac:dyDescent="0.25">
      <c r="A174" s="94" t="s">
        <v>57</v>
      </c>
      <c r="B174" s="73" t="s">
        <v>58</v>
      </c>
      <c r="C174" s="11" t="s">
        <v>12</v>
      </c>
      <c r="D174" s="4">
        <f>D175+D176+D177+D178</f>
        <v>10200</v>
      </c>
      <c r="E174" s="4">
        <f>E175+E176+E177+E178</f>
        <v>7940</v>
      </c>
      <c r="F174" s="8">
        <f>E174/D174*100</f>
        <v>77.843137254901961</v>
      </c>
      <c r="G174" s="90"/>
      <c r="H174" s="33" t="s">
        <v>18</v>
      </c>
      <c r="I174" s="11">
        <v>1</v>
      </c>
      <c r="J174" s="84" t="s">
        <v>35</v>
      </c>
      <c r="K174" s="87"/>
    </row>
    <row r="175" spans="1:11" x14ac:dyDescent="0.25">
      <c r="A175" s="95"/>
      <c r="B175" s="74"/>
      <c r="C175" s="11" t="s">
        <v>0</v>
      </c>
      <c r="D175" s="4">
        <f>D180</f>
        <v>0</v>
      </c>
      <c r="E175" s="4">
        <f>E180</f>
        <v>0</v>
      </c>
      <c r="F175" s="7"/>
      <c r="G175" s="91"/>
      <c r="H175" s="32" t="s">
        <v>13</v>
      </c>
      <c r="I175" s="11">
        <f>COUNTIF(I179,"да")</f>
        <v>0</v>
      </c>
      <c r="J175" s="85"/>
      <c r="K175" s="88"/>
    </row>
    <row r="176" spans="1:11" x14ac:dyDescent="0.25">
      <c r="A176" s="95"/>
      <c r="B176" s="74"/>
      <c r="C176" s="11" t="s">
        <v>1</v>
      </c>
      <c r="D176" s="4">
        <f>D181</f>
        <v>10200</v>
      </c>
      <c r="E176" s="4">
        <f>E181</f>
        <v>7940</v>
      </c>
      <c r="F176" s="8">
        <f>E176/D176*100</f>
        <v>77.843137254901961</v>
      </c>
      <c r="G176" s="91"/>
      <c r="H176" s="32" t="s">
        <v>14</v>
      </c>
      <c r="I176" s="11">
        <f>COUNTIF(I179,"частично")</f>
        <v>1</v>
      </c>
      <c r="J176" s="85"/>
      <c r="K176" s="88"/>
    </row>
    <row r="177" spans="1:11" x14ac:dyDescent="0.25">
      <c r="A177" s="95"/>
      <c r="B177" s="74"/>
      <c r="C177" s="11" t="s">
        <v>2</v>
      </c>
      <c r="D177" s="4">
        <f t="shared" ref="D177:E178" si="30">D182</f>
        <v>0</v>
      </c>
      <c r="E177" s="4">
        <f t="shared" si="30"/>
        <v>0</v>
      </c>
      <c r="F177" s="7"/>
      <c r="G177" s="91"/>
      <c r="H177" s="32" t="s">
        <v>19</v>
      </c>
      <c r="I177" s="11">
        <f>COUNTIF(I179,"нет")</f>
        <v>0</v>
      </c>
      <c r="J177" s="85"/>
      <c r="K177" s="88"/>
    </row>
    <row r="178" spans="1:11" ht="18.75" customHeight="1" x14ac:dyDescent="0.25">
      <c r="A178" s="96"/>
      <c r="B178" s="75"/>
      <c r="C178" s="11" t="s">
        <v>3</v>
      </c>
      <c r="D178" s="4">
        <f t="shared" si="30"/>
        <v>0</v>
      </c>
      <c r="E178" s="4">
        <f t="shared" si="30"/>
        <v>0</v>
      </c>
      <c r="F178" s="7"/>
      <c r="G178" s="92"/>
      <c r="H178" s="32" t="s">
        <v>20</v>
      </c>
      <c r="I178" s="8">
        <f>I175/I174*100</f>
        <v>0</v>
      </c>
      <c r="J178" s="86"/>
      <c r="K178" s="89"/>
    </row>
    <row r="179" spans="1:11" ht="15" customHeight="1" x14ac:dyDescent="0.25">
      <c r="A179" s="94" t="s">
        <v>59</v>
      </c>
      <c r="B179" s="73" t="s">
        <v>60</v>
      </c>
      <c r="C179" s="11" t="s">
        <v>12</v>
      </c>
      <c r="D179" s="4">
        <f>D180+D181+D182+D183</f>
        <v>10200</v>
      </c>
      <c r="E179" s="4">
        <f>SUM(E180:E183)</f>
        <v>7940</v>
      </c>
      <c r="F179" s="8">
        <f>E179/D179*100</f>
        <v>77.843137254901961</v>
      </c>
      <c r="G179" s="66" t="s">
        <v>109</v>
      </c>
      <c r="H179" s="81" t="s">
        <v>129</v>
      </c>
      <c r="I179" s="69" t="s">
        <v>107</v>
      </c>
      <c r="J179" s="84" t="s">
        <v>35</v>
      </c>
      <c r="K179" s="66" t="s">
        <v>132</v>
      </c>
    </row>
    <row r="180" spans="1:11" ht="28.5" customHeight="1" x14ac:dyDescent="0.25">
      <c r="A180" s="95"/>
      <c r="B180" s="74"/>
      <c r="C180" s="11" t="s">
        <v>0</v>
      </c>
      <c r="D180" s="6">
        <v>0</v>
      </c>
      <c r="E180" s="9">
        <v>0</v>
      </c>
      <c r="F180" s="7"/>
      <c r="G180" s="67"/>
      <c r="H180" s="82"/>
      <c r="I180" s="70"/>
      <c r="J180" s="85"/>
      <c r="K180" s="67"/>
    </row>
    <row r="181" spans="1:11" ht="32.25" customHeight="1" x14ac:dyDescent="0.25">
      <c r="A181" s="95"/>
      <c r="B181" s="74"/>
      <c r="C181" s="11" t="s">
        <v>1</v>
      </c>
      <c r="D181" s="6">
        <v>10200</v>
      </c>
      <c r="E181" s="6">
        <v>7940</v>
      </c>
      <c r="F181" s="8">
        <f>E181/D181*100</f>
        <v>77.843137254901961</v>
      </c>
      <c r="G181" s="67"/>
      <c r="H181" s="82"/>
      <c r="I181" s="70"/>
      <c r="J181" s="85"/>
      <c r="K181" s="67"/>
    </row>
    <row r="182" spans="1:11" x14ac:dyDescent="0.25">
      <c r="A182" s="95"/>
      <c r="B182" s="74"/>
      <c r="C182" s="11" t="s">
        <v>2</v>
      </c>
      <c r="D182" s="6">
        <v>0</v>
      </c>
      <c r="E182" s="9">
        <v>0</v>
      </c>
      <c r="F182" s="7"/>
      <c r="G182" s="67"/>
      <c r="H182" s="82"/>
      <c r="I182" s="70"/>
      <c r="J182" s="85"/>
      <c r="K182" s="67"/>
    </row>
    <row r="183" spans="1:11" ht="31.5" customHeight="1" x14ac:dyDescent="0.25">
      <c r="A183" s="96"/>
      <c r="B183" s="75"/>
      <c r="C183" s="11" t="s">
        <v>3</v>
      </c>
      <c r="D183" s="6">
        <v>0</v>
      </c>
      <c r="E183" s="9">
        <v>0</v>
      </c>
      <c r="F183" s="7"/>
      <c r="G183" s="68"/>
      <c r="H183" s="83"/>
      <c r="I183" s="71"/>
      <c r="J183" s="86"/>
      <c r="K183" s="68"/>
    </row>
    <row r="184" spans="1:11" x14ac:dyDescent="0.25">
      <c r="A184" s="55" t="s">
        <v>61</v>
      </c>
      <c r="B184" s="100" t="s">
        <v>62</v>
      </c>
      <c r="C184" s="11" t="s">
        <v>12</v>
      </c>
      <c r="D184" s="4">
        <f>D185+D186+D187+D188</f>
        <v>4000</v>
      </c>
      <c r="E184" s="4">
        <f>SUM(E185:E188)</f>
        <v>3793.5</v>
      </c>
      <c r="F184" s="8">
        <f>E184/D184*100</f>
        <v>94.837499999999991</v>
      </c>
      <c r="G184" s="97"/>
      <c r="H184" s="38" t="s">
        <v>18</v>
      </c>
      <c r="I184" s="42">
        <v>1</v>
      </c>
      <c r="J184" s="84" t="s">
        <v>4</v>
      </c>
      <c r="K184" s="97"/>
    </row>
    <row r="185" spans="1:11" x14ac:dyDescent="0.25">
      <c r="A185" s="55"/>
      <c r="B185" s="100"/>
      <c r="C185" s="11" t="s">
        <v>0</v>
      </c>
      <c r="D185" s="4">
        <f>D190</f>
        <v>4000</v>
      </c>
      <c r="E185" s="22">
        <f>E190</f>
        <v>3793.5</v>
      </c>
      <c r="F185" s="8">
        <f t="shared" ref="F185" si="31">E185/D185*100</f>
        <v>94.837499999999991</v>
      </c>
      <c r="G185" s="97"/>
      <c r="H185" s="38" t="s">
        <v>13</v>
      </c>
      <c r="I185" s="42">
        <f t="shared" ref="I185:I187" si="32">I190</f>
        <v>0</v>
      </c>
      <c r="J185" s="85"/>
      <c r="K185" s="97"/>
    </row>
    <row r="186" spans="1:11" x14ac:dyDescent="0.25">
      <c r="A186" s="55"/>
      <c r="B186" s="100"/>
      <c r="C186" s="11" t="s">
        <v>1</v>
      </c>
      <c r="D186" s="4">
        <v>0</v>
      </c>
      <c r="E186" s="4">
        <v>0</v>
      </c>
      <c r="F186" s="7"/>
      <c r="G186" s="97"/>
      <c r="H186" s="38" t="s">
        <v>14</v>
      </c>
      <c r="I186" s="42">
        <f t="shared" si="32"/>
        <v>1</v>
      </c>
      <c r="J186" s="85"/>
      <c r="K186" s="97"/>
    </row>
    <row r="187" spans="1:11" x14ac:dyDescent="0.25">
      <c r="A187" s="55"/>
      <c r="B187" s="100"/>
      <c r="C187" s="11" t="s">
        <v>2</v>
      </c>
      <c r="D187" s="4">
        <v>0</v>
      </c>
      <c r="E187" s="4">
        <v>0</v>
      </c>
      <c r="F187" s="7"/>
      <c r="G187" s="97"/>
      <c r="H187" s="38" t="s">
        <v>19</v>
      </c>
      <c r="I187" s="42">
        <f t="shared" si="32"/>
        <v>0</v>
      </c>
      <c r="J187" s="85"/>
      <c r="K187" s="97"/>
    </row>
    <row r="188" spans="1:11" x14ac:dyDescent="0.25">
      <c r="A188" s="55"/>
      <c r="B188" s="100"/>
      <c r="C188" s="11" t="s">
        <v>3</v>
      </c>
      <c r="D188" s="4">
        <v>0</v>
      </c>
      <c r="E188" s="4">
        <v>0</v>
      </c>
      <c r="F188" s="7"/>
      <c r="G188" s="97"/>
      <c r="H188" s="38" t="s">
        <v>20</v>
      </c>
      <c r="I188" s="43">
        <f>I185/I184*100</f>
        <v>0</v>
      </c>
      <c r="J188" s="86"/>
      <c r="K188" s="97"/>
    </row>
    <row r="189" spans="1:11" x14ac:dyDescent="0.25">
      <c r="A189" s="94" t="s">
        <v>63</v>
      </c>
      <c r="B189" s="73" t="s">
        <v>64</v>
      </c>
      <c r="C189" s="11" t="s">
        <v>12</v>
      </c>
      <c r="D189" s="4">
        <f>D190+D191+D192+D193</f>
        <v>4000</v>
      </c>
      <c r="E189" s="24">
        <f>SUM(E190:E193)</f>
        <v>3793.5</v>
      </c>
      <c r="F189" s="8">
        <f t="shared" ref="F189:F190" si="33">E189/D189*100</f>
        <v>94.837499999999991</v>
      </c>
      <c r="G189" s="90"/>
      <c r="H189" s="33" t="s">
        <v>18</v>
      </c>
      <c r="I189" s="11">
        <v>1</v>
      </c>
      <c r="J189" s="84" t="s">
        <v>4</v>
      </c>
      <c r="K189" s="87"/>
    </row>
    <row r="190" spans="1:11" x14ac:dyDescent="0.25">
      <c r="A190" s="95"/>
      <c r="B190" s="74"/>
      <c r="C190" s="11" t="s">
        <v>0</v>
      </c>
      <c r="D190" s="4">
        <f>D195</f>
        <v>4000</v>
      </c>
      <c r="E190" s="22">
        <f>E195</f>
        <v>3793.5</v>
      </c>
      <c r="F190" s="8">
        <f t="shared" si="33"/>
        <v>94.837499999999991</v>
      </c>
      <c r="G190" s="91"/>
      <c r="H190" s="32" t="s">
        <v>13</v>
      </c>
      <c r="I190" s="11">
        <f>COUNTIF(I194,"да")</f>
        <v>0</v>
      </c>
      <c r="J190" s="85"/>
      <c r="K190" s="88"/>
    </row>
    <row r="191" spans="1:11" x14ac:dyDescent="0.25">
      <c r="A191" s="95"/>
      <c r="B191" s="74"/>
      <c r="C191" s="11" t="s">
        <v>1</v>
      </c>
      <c r="D191" s="4">
        <v>0</v>
      </c>
      <c r="E191" s="4">
        <v>0</v>
      </c>
      <c r="F191" s="7"/>
      <c r="G191" s="91"/>
      <c r="H191" s="32" t="s">
        <v>14</v>
      </c>
      <c r="I191" s="11">
        <f>COUNTIF(I194,"частично")</f>
        <v>1</v>
      </c>
      <c r="J191" s="85"/>
      <c r="K191" s="88"/>
    </row>
    <row r="192" spans="1:11" x14ac:dyDescent="0.25">
      <c r="A192" s="95"/>
      <c r="B192" s="74"/>
      <c r="C192" s="11" t="s">
        <v>2</v>
      </c>
      <c r="D192" s="4">
        <v>0</v>
      </c>
      <c r="E192" s="4">
        <v>0</v>
      </c>
      <c r="F192" s="7"/>
      <c r="G192" s="91"/>
      <c r="H192" s="32" t="s">
        <v>19</v>
      </c>
      <c r="I192" s="11">
        <f>COUNTIF(I194,"нет")</f>
        <v>0</v>
      </c>
      <c r="J192" s="85"/>
      <c r="K192" s="88"/>
    </row>
    <row r="193" spans="1:11" x14ac:dyDescent="0.25">
      <c r="A193" s="96"/>
      <c r="B193" s="75"/>
      <c r="C193" s="11" t="s">
        <v>3</v>
      </c>
      <c r="D193" s="4">
        <v>0</v>
      </c>
      <c r="E193" s="4">
        <v>0</v>
      </c>
      <c r="F193" s="7"/>
      <c r="G193" s="92"/>
      <c r="H193" s="32" t="s">
        <v>20</v>
      </c>
      <c r="I193" s="8">
        <f>I190/I189*100</f>
        <v>0</v>
      </c>
      <c r="J193" s="86"/>
      <c r="K193" s="89"/>
    </row>
    <row r="194" spans="1:11" x14ac:dyDescent="0.25">
      <c r="A194" s="94" t="s">
        <v>65</v>
      </c>
      <c r="B194" s="73" t="s">
        <v>66</v>
      </c>
      <c r="C194" s="11" t="s">
        <v>12</v>
      </c>
      <c r="D194" s="4">
        <f>D195+D196+D197+D198</f>
        <v>4000</v>
      </c>
      <c r="E194" s="24">
        <f>SUM(E195:E198)</f>
        <v>3793.5</v>
      </c>
      <c r="F194" s="8">
        <f t="shared" ref="F194:F195" si="34">E194/D194*100</f>
        <v>94.837499999999991</v>
      </c>
      <c r="G194" s="66" t="s">
        <v>105</v>
      </c>
      <c r="H194" s="77" t="s">
        <v>108</v>
      </c>
      <c r="I194" s="69" t="s">
        <v>107</v>
      </c>
      <c r="J194" s="84" t="s">
        <v>4</v>
      </c>
      <c r="K194" s="66" t="s">
        <v>133</v>
      </c>
    </row>
    <row r="195" spans="1:11" ht="33" customHeight="1" x14ac:dyDescent="0.25">
      <c r="A195" s="95"/>
      <c r="B195" s="74"/>
      <c r="C195" s="11" t="s">
        <v>0</v>
      </c>
      <c r="D195" s="6">
        <v>4000</v>
      </c>
      <c r="E195" s="35">
        <v>3793.5</v>
      </c>
      <c r="F195" s="8">
        <f t="shared" si="34"/>
        <v>94.837499999999991</v>
      </c>
      <c r="G195" s="67"/>
      <c r="H195" s="78"/>
      <c r="I195" s="70"/>
      <c r="J195" s="85"/>
      <c r="K195" s="67"/>
    </row>
    <row r="196" spans="1:11" ht="32.25" customHeight="1" x14ac:dyDescent="0.25">
      <c r="A196" s="95"/>
      <c r="B196" s="74"/>
      <c r="C196" s="11" t="s">
        <v>1</v>
      </c>
      <c r="D196" s="6">
        <v>0</v>
      </c>
      <c r="E196" s="6">
        <v>0</v>
      </c>
      <c r="F196" s="7"/>
      <c r="G196" s="67"/>
      <c r="H196" s="78"/>
      <c r="I196" s="70"/>
      <c r="J196" s="85"/>
      <c r="K196" s="67"/>
    </row>
    <row r="197" spans="1:11" ht="30" customHeight="1" x14ac:dyDescent="0.25">
      <c r="A197" s="95"/>
      <c r="B197" s="74"/>
      <c r="C197" s="11" t="s">
        <v>2</v>
      </c>
      <c r="D197" s="6">
        <v>0</v>
      </c>
      <c r="E197" s="6">
        <v>0</v>
      </c>
      <c r="F197" s="7"/>
      <c r="G197" s="67"/>
      <c r="H197" s="78"/>
      <c r="I197" s="70"/>
      <c r="J197" s="85"/>
      <c r="K197" s="67"/>
    </row>
    <row r="198" spans="1:11" ht="23.25" customHeight="1" x14ac:dyDescent="0.25">
      <c r="A198" s="96"/>
      <c r="B198" s="75"/>
      <c r="C198" s="11" t="s">
        <v>3</v>
      </c>
      <c r="D198" s="6">
        <v>0</v>
      </c>
      <c r="E198" s="6">
        <v>0</v>
      </c>
      <c r="F198" s="7"/>
      <c r="G198" s="68"/>
      <c r="H198" s="79"/>
      <c r="I198" s="71"/>
      <c r="J198" s="86"/>
      <c r="K198" s="68"/>
    </row>
  </sheetData>
  <mergeCells count="227">
    <mergeCell ref="A47:A51"/>
    <mergeCell ref="B47:B51"/>
    <mergeCell ref="A116:A119"/>
    <mergeCell ref="B116:B119"/>
    <mergeCell ref="A111:A115"/>
    <mergeCell ref="J92:J96"/>
    <mergeCell ref="K92:K96"/>
    <mergeCell ref="J97:J101"/>
    <mergeCell ref="A82:A86"/>
    <mergeCell ref="B82:B86"/>
    <mergeCell ref="G82:G86"/>
    <mergeCell ref="A87:A91"/>
    <mergeCell ref="J62:J66"/>
    <mergeCell ref="A62:A66"/>
    <mergeCell ref="A92:A96"/>
    <mergeCell ref="B92:B96"/>
    <mergeCell ref="G92:G96"/>
    <mergeCell ref="K62:K66"/>
    <mergeCell ref="B62:B66"/>
    <mergeCell ref="K77:K81"/>
    <mergeCell ref="A102:A106"/>
    <mergeCell ref="B102:B106"/>
    <mergeCell ref="G97:G101"/>
    <mergeCell ref="I107:I110"/>
    <mergeCell ref="A42:A46"/>
    <mergeCell ref="B42:B46"/>
    <mergeCell ref="A52:A56"/>
    <mergeCell ref="G107:G127"/>
    <mergeCell ref="H107:H127"/>
    <mergeCell ref="J107:J127"/>
    <mergeCell ref="K107:K127"/>
    <mergeCell ref="A107:A110"/>
    <mergeCell ref="B107:B110"/>
    <mergeCell ref="J72:J76"/>
    <mergeCell ref="K67:K76"/>
    <mergeCell ref="J67:J71"/>
    <mergeCell ref="J87:J91"/>
    <mergeCell ref="K87:K91"/>
    <mergeCell ref="J82:J86"/>
    <mergeCell ref="K82:K86"/>
    <mergeCell ref="I97:I101"/>
    <mergeCell ref="H87:H91"/>
    <mergeCell ref="I116:I119"/>
    <mergeCell ref="I120:I123"/>
    <mergeCell ref="B120:B123"/>
    <mergeCell ref="B87:B91"/>
    <mergeCell ref="B52:B56"/>
    <mergeCell ref="B57:B61"/>
    <mergeCell ref="I42:I46"/>
    <mergeCell ref="G62:G66"/>
    <mergeCell ref="H62:H66"/>
    <mergeCell ref="I62:I66"/>
    <mergeCell ref="I52:I56"/>
    <mergeCell ref="I47:I51"/>
    <mergeCell ref="I57:I61"/>
    <mergeCell ref="G52:G61"/>
    <mergeCell ref="H52:H61"/>
    <mergeCell ref="A179:A183"/>
    <mergeCell ref="B179:B183"/>
    <mergeCell ref="G179:G183"/>
    <mergeCell ref="A120:A123"/>
    <mergeCell ref="B124:B127"/>
    <mergeCell ref="A124:A127"/>
    <mergeCell ref="A136:A140"/>
    <mergeCell ref="B136:B140"/>
    <mergeCell ref="A174:A178"/>
    <mergeCell ref="B174:B178"/>
    <mergeCell ref="B169:B173"/>
    <mergeCell ref="A164:A168"/>
    <mergeCell ref="B164:B168"/>
    <mergeCell ref="A159:A163"/>
    <mergeCell ref="B159:B163"/>
    <mergeCell ref="A169:A173"/>
    <mergeCell ref="G136:G140"/>
    <mergeCell ref="A141:A144"/>
    <mergeCell ref="B141:B144"/>
    <mergeCell ref="G141:G148"/>
    <mergeCell ref="A145:A148"/>
    <mergeCell ref="B145:B148"/>
    <mergeCell ref="K194:K198"/>
    <mergeCell ref="A184:A188"/>
    <mergeCell ref="B184:B188"/>
    <mergeCell ref="G184:G188"/>
    <mergeCell ref="J184:J188"/>
    <mergeCell ref="K184:K188"/>
    <mergeCell ref="A189:A193"/>
    <mergeCell ref="B189:B193"/>
    <mergeCell ref="G189:G193"/>
    <mergeCell ref="J189:J193"/>
    <mergeCell ref="K189:K193"/>
    <mergeCell ref="A194:A198"/>
    <mergeCell ref="B194:B198"/>
    <mergeCell ref="G194:G198"/>
    <mergeCell ref="H194:H198"/>
    <mergeCell ref="I194:I198"/>
    <mergeCell ref="J194:J198"/>
    <mergeCell ref="K22:K26"/>
    <mergeCell ref="A27:A31"/>
    <mergeCell ref="B27:B31"/>
    <mergeCell ref="G27:G31"/>
    <mergeCell ref="J27:J31"/>
    <mergeCell ref="J42:J46"/>
    <mergeCell ref="J47:J51"/>
    <mergeCell ref="A149:A153"/>
    <mergeCell ref="B149:B153"/>
    <mergeCell ref="A22:A26"/>
    <mergeCell ref="B22:B26"/>
    <mergeCell ref="J52:J56"/>
    <mergeCell ref="K52:K61"/>
    <mergeCell ref="J32:J36"/>
    <mergeCell ref="K32:K36"/>
    <mergeCell ref="G77:G81"/>
    <mergeCell ref="K42:K46"/>
    <mergeCell ref="K47:K51"/>
    <mergeCell ref="G149:G153"/>
    <mergeCell ref="G22:G26"/>
    <mergeCell ref="G47:G51"/>
    <mergeCell ref="H47:H51"/>
    <mergeCell ref="G42:G46"/>
    <mergeCell ref="H42:H46"/>
    <mergeCell ref="J149:J153"/>
    <mergeCell ref="K149:K153"/>
    <mergeCell ref="A154:A158"/>
    <mergeCell ref="B154:B158"/>
    <mergeCell ref="G154:G158"/>
    <mergeCell ref="A67:A71"/>
    <mergeCell ref="B67:B71"/>
    <mergeCell ref="G67:G71"/>
    <mergeCell ref="B111:B115"/>
    <mergeCell ref="G87:G91"/>
    <mergeCell ref="K136:K148"/>
    <mergeCell ref="H141:H148"/>
    <mergeCell ref="J136:J148"/>
    <mergeCell ref="I141:I144"/>
    <mergeCell ref="I145:I148"/>
    <mergeCell ref="B72:B76"/>
    <mergeCell ref="B77:B81"/>
    <mergeCell ref="A72:A76"/>
    <mergeCell ref="I72:I76"/>
    <mergeCell ref="A97:A101"/>
    <mergeCell ref="B97:B101"/>
    <mergeCell ref="K102:K106"/>
    <mergeCell ref="I124:I127"/>
    <mergeCell ref="K97:K101"/>
    <mergeCell ref="B5:B6"/>
    <mergeCell ref="A17:A21"/>
    <mergeCell ref="B17:B21"/>
    <mergeCell ref="G17:G21"/>
    <mergeCell ref="J17:J21"/>
    <mergeCell ref="K17:K21"/>
    <mergeCell ref="C5:E5"/>
    <mergeCell ref="F5:F6"/>
    <mergeCell ref="G5:I5"/>
    <mergeCell ref="J5:J6"/>
    <mergeCell ref="K5:K6"/>
    <mergeCell ref="A1:K1"/>
    <mergeCell ref="A2:K2"/>
    <mergeCell ref="A3:K3"/>
    <mergeCell ref="A12:A16"/>
    <mergeCell ref="B12:B16"/>
    <mergeCell ref="G12:G16"/>
    <mergeCell ref="J12:J16"/>
    <mergeCell ref="A37:A41"/>
    <mergeCell ref="B37:B41"/>
    <mergeCell ref="G37:G41"/>
    <mergeCell ref="J37:J41"/>
    <mergeCell ref="K37:K41"/>
    <mergeCell ref="A32:A36"/>
    <mergeCell ref="B32:B36"/>
    <mergeCell ref="G32:G36"/>
    <mergeCell ref="J22:J26"/>
    <mergeCell ref="K12:K16"/>
    <mergeCell ref="K27:K31"/>
    <mergeCell ref="A5:A6"/>
    <mergeCell ref="B7:B11"/>
    <mergeCell ref="J7:J11"/>
    <mergeCell ref="K7:K11"/>
    <mergeCell ref="G7:G11"/>
    <mergeCell ref="A7:A11"/>
    <mergeCell ref="H102:H106"/>
    <mergeCell ref="I102:I106"/>
    <mergeCell ref="H179:H183"/>
    <mergeCell ref="K179:K183"/>
    <mergeCell ref="G169:G173"/>
    <mergeCell ref="H169:H173"/>
    <mergeCell ref="H164:H168"/>
    <mergeCell ref="G164:G168"/>
    <mergeCell ref="G159:G163"/>
    <mergeCell ref="H159:H163"/>
    <mergeCell ref="K154:K168"/>
    <mergeCell ref="K169:K173"/>
    <mergeCell ref="J154:J158"/>
    <mergeCell ref="I179:I183"/>
    <mergeCell ref="J179:J183"/>
    <mergeCell ref="J174:J178"/>
    <mergeCell ref="J159:J163"/>
    <mergeCell ref="I169:I173"/>
    <mergeCell ref="J169:J173"/>
    <mergeCell ref="K174:K178"/>
    <mergeCell ref="G174:G178"/>
    <mergeCell ref="I159:I163"/>
    <mergeCell ref="I164:I168"/>
    <mergeCell ref="J164:J168"/>
    <mergeCell ref="J57:J61"/>
    <mergeCell ref="A57:A61"/>
    <mergeCell ref="A77:A81"/>
    <mergeCell ref="A128:A131"/>
    <mergeCell ref="B128:B131"/>
    <mergeCell ref="A132:A135"/>
    <mergeCell ref="B132:B135"/>
    <mergeCell ref="J128:J135"/>
    <mergeCell ref="K128:K135"/>
    <mergeCell ref="G128:G131"/>
    <mergeCell ref="H128:H131"/>
    <mergeCell ref="I128:I131"/>
    <mergeCell ref="G132:G135"/>
    <mergeCell ref="H132:H135"/>
    <mergeCell ref="I132:I135"/>
    <mergeCell ref="G102:G106"/>
    <mergeCell ref="G72:G76"/>
    <mergeCell ref="H72:H76"/>
    <mergeCell ref="J102:J106"/>
    <mergeCell ref="J77:J81"/>
    <mergeCell ref="H97:H101"/>
    <mergeCell ref="I87:I91"/>
    <mergeCell ref="H92:H96"/>
    <mergeCell ref="I92:I96"/>
  </mergeCells>
  <pageMargins left="0.70866141732283472" right="0.70866141732283472" top="0.74803149606299213" bottom="0.74803149606299213" header="0.31496062992125984" footer="0.31496062992125984"/>
  <pageSetup paperSize="9" scale="46" fitToHeight="0" orientation="landscape" horizontalDpi="1200" verticalDpi="1200"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Мероприятия</vt:lpstr>
      <vt:lpstr>Мероприятия!Заголовки_для_печати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Юрьева Елена Сергеевна</dc:creator>
  <cp:lastModifiedBy>Жанна М. Реутова</cp:lastModifiedBy>
  <cp:lastPrinted>2025-01-29T13:14:13Z</cp:lastPrinted>
  <dcterms:created xsi:type="dcterms:W3CDTF">2023-07-06T15:43:25Z</dcterms:created>
  <dcterms:modified xsi:type="dcterms:W3CDTF">2025-10-20T12:50:02Z</dcterms:modified>
</cp:coreProperties>
</file>