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801\Desktop\ПРОГРАММА\2 - Отчет по программе\2025\6 месяцев\"/>
    </mc:Choice>
  </mc:AlternateContent>
  <bookViews>
    <workbookView xWindow="360" yWindow="180" windowWidth="9555" windowHeight="7170"/>
  </bookViews>
  <sheets>
    <sheet name="Отчет 6 мес 2025 10а" sheetId="4" r:id="rId1"/>
    <sheet name="10б" sheetId="8" r:id="rId2"/>
  </sheets>
  <definedNames>
    <definedName name="_ftn1" localSheetId="0">'Отчет 6 мес 2025 10а'!$H$11</definedName>
    <definedName name="_ftnref1" localSheetId="0">'Отчет 6 мес 2025 10а'!$H$7</definedName>
    <definedName name="_xlnm.Print_Area" localSheetId="0">'Отчет 6 мес 2025 10а'!$A$1:$K$97</definedName>
  </definedNames>
  <calcPr calcId="152511"/>
</workbook>
</file>

<file path=xl/calcChain.xml><?xml version="1.0" encoding="utf-8"?>
<calcChain xmlns="http://schemas.openxmlformats.org/spreadsheetml/2006/main">
  <c r="E13" i="4" l="1"/>
  <c r="E23" i="4"/>
  <c r="D22" i="4"/>
  <c r="D32" i="4"/>
  <c r="E59" i="4" l="1"/>
  <c r="E60" i="4"/>
  <c r="E58" i="4"/>
  <c r="F68" i="4"/>
  <c r="F67" i="4"/>
  <c r="F74" i="4"/>
  <c r="F72" i="4"/>
  <c r="D92" i="4"/>
  <c r="E28" i="4" l="1"/>
  <c r="D29" i="4"/>
  <c r="D30" i="4"/>
  <c r="D31" i="4"/>
  <c r="D28" i="4"/>
  <c r="D27" i="4" s="1"/>
  <c r="E14" i="4"/>
  <c r="D14" i="4"/>
  <c r="D58" i="4"/>
  <c r="D57" i="4"/>
  <c r="E63" i="4"/>
  <c r="E64" i="4"/>
  <c r="E62" i="4" s="1"/>
  <c r="D62" i="4"/>
  <c r="D63" i="4"/>
  <c r="D64" i="4"/>
  <c r="D59" i="4"/>
  <c r="D60" i="4"/>
  <c r="D61" i="4"/>
  <c r="D67" i="4"/>
  <c r="D42" i="4"/>
  <c r="D37" i="4"/>
  <c r="D23" i="4" l="1"/>
  <c r="D13" i="4" s="1"/>
  <c r="D8" i="4" s="1"/>
  <c r="F19" i="4"/>
  <c r="F20" i="4"/>
  <c r="F21" i="4"/>
  <c r="F93" i="4"/>
  <c r="E92" i="4"/>
  <c r="F88" i="4"/>
  <c r="D87" i="4"/>
  <c r="I86" i="4"/>
  <c r="D21" i="4"/>
  <c r="D11" i="4" s="1"/>
  <c r="E20" i="4"/>
  <c r="D20" i="4"/>
  <c r="D10" i="4" s="1"/>
  <c r="E19" i="4"/>
  <c r="D19" i="4"/>
  <c r="D9" i="4" s="1"/>
  <c r="E83" i="4"/>
  <c r="D83" i="4"/>
  <c r="D78" i="4" s="1"/>
  <c r="D18" i="4" s="1"/>
  <c r="E21" i="4"/>
  <c r="E78" i="4"/>
  <c r="E18" i="4" s="1"/>
  <c r="D17" i="4" l="1"/>
  <c r="E17" i="4"/>
  <c r="F83" i="4"/>
  <c r="F92" i="4"/>
  <c r="F78" i="4"/>
  <c r="F18" i="4" s="1"/>
  <c r="F87" i="4"/>
  <c r="D77" i="4"/>
  <c r="D82" i="4"/>
  <c r="E77" i="4"/>
  <c r="E82" i="4"/>
  <c r="F17" i="4" l="1"/>
  <c r="F77" i="4"/>
  <c r="F82" i="4"/>
  <c r="J27" i="8" l="1"/>
  <c r="I26" i="8"/>
  <c r="J26" i="8" s="1"/>
  <c r="H26" i="8"/>
  <c r="H17" i="8" s="1"/>
  <c r="G26" i="8"/>
  <c r="J22" i="8"/>
  <c r="I21" i="8"/>
  <c r="J21" i="8" s="1"/>
  <c r="H21" i="8"/>
  <c r="G21" i="8"/>
  <c r="I17" i="8"/>
  <c r="I12" i="8" s="1"/>
  <c r="G17" i="8"/>
  <c r="G16" i="8"/>
  <c r="I15" i="8"/>
  <c r="H15" i="8"/>
  <c r="H10" i="8" s="1"/>
  <c r="G15" i="8"/>
  <c r="I14" i="8"/>
  <c r="H14" i="8"/>
  <c r="G14" i="8"/>
  <c r="G9" i="8" s="1"/>
  <c r="I13" i="8"/>
  <c r="H13" i="8"/>
  <c r="G13" i="8"/>
  <c r="G12" i="8"/>
  <c r="G11" i="8"/>
  <c r="I10" i="8"/>
  <c r="G10" i="8"/>
  <c r="I9" i="8"/>
  <c r="H9" i="8"/>
  <c r="I8" i="8"/>
  <c r="H8" i="8"/>
  <c r="G8" i="8"/>
  <c r="G7" i="8"/>
  <c r="G6" i="8"/>
  <c r="H16" i="8" l="1"/>
  <c r="H11" i="8" s="1"/>
  <c r="H6" i="8" s="1"/>
  <c r="H12" i="8"/>
  <c r="H7" i="8" s="1"/>
  <c r="J12" i="8"/>
  <c r="I7" i="8"/>
  <c r="J7" i="8" s="1"/>
  <c r="I16" i="8"/>
  <c r="J17" i="8"/>
  <c r="I11" i="8" l="1"/>
  <c r="J16" i="8"/>
  <c r="I6" i="8" l="1"/>
  <c r="J6" i="8" s="1"/>
  <c r="J11" i="8"/>
  <c r="E32" i="4" l="1"/>
  <c r="E27" i="4"/>
  <c r="E22" i="4"/>
  <c r="F33" i="4" l="1"/>
  <c r="F32" i="4"/>
  <c r="D72" i="4"/>
  <c r="E67" i="4"/>
  <c r="I7" i="4" l="1"/>
  <c r="E16" i="4" l="1"/>
  <c r="E11" i="4" s="1"/>
  <c r="E15" i="4"/>
  <c r="E10" i="4" s="1"/>
  <c r="E9" i="4"/>
  <c r="F9" i="4" s="1"/>
  <c r="F64" i="4"/>
  <c r="F63" i="4"/>
  <c r="F62" i="4"/>
  <c r="F14" i="4" l="1"/>
  <c r="F58" i="4"/>
  <c r="F59" i="4"/>
  <c r="E57" i="4"/>
  <c r="F57" i="4" l="1"/>
  <c r="E12" i="4"/>
  <c r="E7" i="4" s="1"/>
  <c r="E8" i="4"/>
  <c r="F8" i="4" s="1"/>
  <c r="F13" i="4"/>
  <c r="F28" i="4"/>
  <c r="F27" i="4"/>
  <c r="F23" i="4"/>
  <c r="F22" i="4"/>
  <c r="D12" i="4" l="1"/>
  <c r="F12" i="4" s="1"/>
  <c r="D7" i="4"/>
  <c r="F7" i="4" s="1"/>
</calcChain>
</file>

<file path=xl/sharedStrings.xml><?xml version="1.0" encoding="utf-8"?>
<sst xmlns="http://schemas.openxmlformats.org/spreadsheetml/2006/main" count="374" uniqueCount="147">
  <si>
    <t>№ п/п</t>
  </si>
  <si>
    <t>КРГХ</t>
  </si>
  <si>
    <t>-</t>
  </si>
  <si>
    <t>Подпрограмма 1 "Охрана окружающей среды в городе Мурманске" на 2023 - 2028 годы</t>
  </si>
  <si>
    <t>Всего</t>
  </si>
  <si>
    <t>Муниципальная программа, подпрограмма, основное мероприятие, мероприятие</t>
  </si>
  <si>
    <t>Объемы и испотники финансирования 
(тыс. руб.)</t>
  </si>
  <si>
    <t>Степень освоения средств</t>
  </si>
  <si>
    <t>Результаты выполнения мероприятий</t>
  </si>
  <si>
    <t>Соиспол-неитель</t>
  </si>
  <si>
    <t>Причины низкой степени освоения средств, невыполнения мероприятий</t>
  </si>
  <si>
    <t>Источник</t>
  </si>
  <si>
    <t>Запланировано на отчетный год</t>
  </si>
  <si>
    <t>Фактическое исполнение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</si>
  <si>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</si>
  <si>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</si>
  <si>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>Выпол-нение (да/нет/ частично)</t>
  </si>
  <si>
    <t xml:space="preserve">Муниципальная программа 
"Обеспечение экологической безопасности и улучшение окружающей среды муниципального образования город Мурманск" на 2023-2028 годы </t>
  </si>
  <si>
    <t>Количество мероприятий, всего, в т.ч.:</t>
  </si>
  <si>
    <t>Выполнены в полном объеме</t>
  </si>
  <si>
    <t>МБ</t>
  </si>
  <si>
    <t>Выполнены частично</t>
  </si>
  <si>
    <t>ОБ</t>
  </si>
  <si>
    <t>Не выполнены</t>
  </si>
  <si>
    <t>ФБ</t>
  </si>
  <si>
    <t>Степень выполнения мероприятий</t>
  </si>
  <si>
    <t>ВБ</t>
  </si>
  <si>
    <t>Степень выполнения мерпориятий</t>
  </si>
  <si>
    <t>КТРиС</t>
  </si>
  <si>
    <t>1</t>
  </si>
  <si>
    <t>КРГХ, ММБУ "Экосистема"</t>
  </si>
  <si>
    <t>Основное мероприятие: реализация комплекса мероприятий в области охраны окружающей среды</t>
  </si>
  <si>
    <t>частично</t>
  </si>
  <si>
    <t>Основное мероприятие: информирование населения об охране окружающей среды</t>
  </si>
  <si>
    <t>2</t>
  </si>
  <si>
    <t>Подпрограмма 2 «Реализация мероприятий по осуществлению деятельности по обращению с животными без владельцев» на 2023-2028 годы</t>
  </si>
  <si>
    <t>КРГХ, ММБУ "ЦСЖ", конкурсный отбор</t>
  </si>
  <si>
    <t>Основное мероприятие: осуществление деятельности по обращению с животными без владельцев</t>
  </si>
  <si>
    <t xml:space="preserve">Количество мероприятий, всего, в т.ч. </t>
  </si>
  <si>
    <t>КРГХ - ответственный исполнитель, КТРиС, ММБУ "Экосистема", ММБУ "ЦСЖ", ММКУ "УКС"</t>
  </si>
  <si>
    <t>КТРиС, ММКУ "УКС"</t>
  </si>
  <si>
    <t>КРГХ, ММБУ "Экосистема", ММБУ "ЦСЖ"</t>
  </si>
  <si>
    <t>Количество реализованных мероприятий по изготовлению, размещению, распространению информации об охране окружающей среды - 2</t>
  </si>
  <si>
    <t>Ожидаемые результаты приведены далее в раждой попрограмме (в связи с большим перечнем результатов реализации)</t>
  </si>
  <si>
    <t>Муниципальная программа, подпрограмма, объект капитального строительства</t>
  </si>
  <si>
    <t>Соиспол-нитель, заказчик</t>
  </si>
  <si>
    <t>Проектная мощность</t>
  </si>
  <si>
    <t>Сроки выпол-нения работ</t>
  </si>
  <si>
    <t>Источник финан-сирования</t>
  </si>
  <si>
    <t>Общая
 стоимость 
работ, 
тыс. руб.</t>
  </si>
  <si>
    <t>Предусмот-рено программой на год,</t>
  </si>
  <si>
    <t>Кассовый расход,</t>
  </si>
  <si>
    <t>Степень выполнения,%</t>
  </si>
  <si>
    <t>Техническая готовность объекта,%</t>
  </si>
  <si>
    <t>Краткая характеристика работ, выполненных за отчетный период, причины отставания</t>
  </si>
  <si>
    <t>тыс. рублей</t>
  </si>
  <si>
    <t>Комитет территориального развития и строительства администрации города Мурманска, 
ММКУ "Управление капитального строительства"</t>
  </si>
  <si>
    <t xml:space="preserve">Подпрограмма 3 "Расширение городского кладбища на 7 - 8 км автодороги Кола - Мурмаши" на 2023 - 2028 годы </t>
  </si>
  <si>
    <t>2.1.1.</t>
  </si>
  <si>
    <t>2.1.2.</t>
  </si>
  <si>
    <t>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</si>
  <si>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</si>
  <si>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 xml:space="preserve">Повышение уровня экологической культуры населения города Мурманска </t>
  </si>
  <si>
    <t>1.2.1.</t>
  </si>
  <si>
    <t>нет</t>
  </si>
  <si>
    <t>1.1.1.</t>
  </si>
  <si>
    <t xml:space="preserve">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 </t>
  </si>
  <si>
    <t>По состоянию на 01.10.2024 количество животных, принятых в муниципальную собственность составляет 372 шт. (содержатся за счет средств муниципального образования г. Мурманска)</t>
  </si>
  <si>
    <t>Кроме того по состоянию на 01.10.2024 за счет субвенции комитета по ветеренарии Мурманской области содержится 131 животное без владельцев на срок до 173 дней. Животные, у которых  течение 173 дней не отыщется владелец,по истечению указанного срока будут приняты в муниципальную собственность</t>
  </si>
  <si>
    <t>Муниципальная программа города Мурманска «Обеспечение экологической безопасности и улучшение окружающей среды муниципального образования город Мурманск» на 2023 - 2028 годы</t>
  </si>
  <si>
    <t>2. По состоянию на 01.10.2024 выполнено возведение блоков для предотвращения образования несанкционированных свалок –  120 п.м. (100 % от плана)
3. В летний период установлено 18 контейнеров в местах массового отдыха горожан (100% от плана). 
4. Организация места накопления ртутьсодержащих отходов от населения города запланировано в 4 квартале 2024 года (1 место в 2024 году)</t>
  </si>
  <si>
    <t>5. В 2024 году осуществлен покос травы на территориях, свободных от прав третьих лиц – 215 009,60 кв. м. (что составляет 100 % от суммы, которая была выделена в 2024 году на осуществление мероприятий по покосу травы)</t>
  </si>
  <si>
    <t>6. Осуществлена санитарная обрезка зеленых насаждений на территориях, свободных от прав третьих лиц – 282,88 куб. м (100 % от плана)</t>
  </si>
  <si>
    <t>Количество выполненных заявок от граждан, учреждений, предприятий на отлов безнадзорных животных - 899 ед. к 2028 году</t>
  </si>
  <si>
    <t xml:space="preserve">1. За отчетный период с несанкционированных мест размещения отходов производства и потребления, расположенных на земельных участках города Мурманска, свободных от прав третьих лиц, убрано и вывезено 19 335 кг отработанных автомобильных покрышек (что превышает 7648,0 запланированных кг. в 2,5 раза) ,1102,5 куб.м отходов (из планируемых к 2028 году 7691,5 куб.м). В рамках городских субботников убрано и вывезено 687,19 куб.м отходов. По состоянию на 01.10.2024 в 2024 году с территории города Мурманска вывезено 1789,69 куб.м отходов. Работа по ликвидации несанкционированных мест размещения отходов производства и потребления продолжена во втором полугодии. </t>
  </si>
  <si>
    <t>По состоянию на 01.10.2024 отловлено 309 животных без владельцев. Работы по отлову продолжаются.
По состоянию на 01.10.2024 количество трупов животных, подобранных на территории города Мурманска - 169 шт.
По состоянию на 01.10.2024 количество животных без владельцев, размещенное на срок до 173 дней, - 131 шт.</t>
  </si>
  <si>
    <t>Информация о ходе работ на объектах капитального строительства за 6 месяцев 2025 года</t>
  </si>
  <si>
    <t>2023-2028</t>
  </si>
  <si>
    <t>Основное мероприятие 3.1: комплекс мероприятий по увеличению и благоустройству площади захоронений</t>
  </si>
  <si>
    <t>Мероприятие 3.1.1: Выполнение работ по благоустройству городского кладбища на 7 - 8 км автодороги Кола-Мурмаши</t>
  </si>
  <si>
    <t>43 326,2 (проектно-сметный метод)</t>
  </si>
  <si>
    <t xml:space="preserve">В настоящее время муниципальные контракты на выполнение данного мероприятия не заключены.
Подготовка документации и размещение закупки на определение подрядчика на выполнение работ по устройству колумбарных стен запланированы на 3 квартал 2025 года.                                                                                                  </t>
  </si>
  <si>
    <t>Мероприятие 3.1.2: Расширение городского кладбища на 7-8 км автодороги Кола-Мурмаши</t>
  </si>
  <si>
    <t>1 596 684,9 (проектно-сметный метод)</t>
  </si>
  <si>
    <t>Предусмотрены бюджетные ассигнования на: 
- строительство городского кладбища на 7-8 км а/д Кола – Мурмаши, участок "Сангородок у кедра" (2 участок, S = 16,0 га) (1 этап) по МК от 04.04.2023 № 82 (переходящий контракт, работы выполнены и оплачены в полном объеме).
- строительство городского кладбища на 7-8 км а/д Кола - Мурмаши, участок "Сангородок у кедра" (2 участок, S = 16,0 га)" (3 этап) по МК от 27.09.2023 № 242 (переходящий контракт). 26.06.2025 заключено соглашение на основании ПАГМ от 03.06.2025 № 2793 "Об изменении существенных условий" в связи с изменением отдельных этапов исполнения контракта, в том числе состава, объемов и видов работ и с возникновением независящих от сторон обстоятельств, влекущих невозможность выполнение контракта. Увеличилась стоимость контракта, а также аванс. Дополнительная потребность в бюджетных ассигнованиях возникла в связи с удороданием маткериальных ресурсов (песок, щебень). 
Исполнение контракта в 3 квартале 2025 года. 
Процент технической готовности - 75%.
- строительство городского кладбища на 7-8 км а/д Кола – Мурмаши, участок "Сангородок у кедра" (2 участок, S = 16,0 га) (4 этап) по МК от 12.03.2024 № 57 (выполнен частично). 26.06.2025 заключено соглашение на основании ПАГМ от 29.05.2025 № 2671 "Об изменении существенных условий" в связи с изменением отдельных этапов исполнения контракта, в том числе состава, объемов и видов работ и с возникновением независящих от сторон обстоятельств, влекущих невозможность выполнение контракта. Увеличилась стоимость контракта, а также аванс. Исполнение контракта в 3 квартале 2025 года. 
Процент технической готовности - 40%.
- выполнение работ по подготовке проектной документации на создание (расширение) объекта по МК от 09.06.2025 № 137. Выплачен аванс по 1 этапу. 
Исполнение контракта в 3 квартале 2025 года.  
Общий процент технической готовности - 57,5%                                                                                                              
Низкое исполнение связано с выполнением мероприятий в соответствии с заключенными муниципальными контарктами и планируемыми к заключению контрактами в 3 квартале 2025 года, а также в связи с изменением отдельных этапов исполнения контрактов, в том числе состава, объемов и видов работ и с возникновением независящих от сторон обстоятельств, влекущих невозможность выполнения контрактов.</t>
  </si>
  <si>
    <t>3.1. Площадь расширяемой территории кладбища - 8,5 Га</t>
  </si>
  <si>
    <t>ОМ 3.1. Основное мероприятие: комплекс мероприятий по увеличению и благоустройству площади захоронений</t>
  </si>
  <si>
    <t>3.1.1. Мероприятие: Выполнение работ по благоустройству городского кладбища на 7 - 8 км автодороги Кола-Мурмаши</t>
  </si>
  <si>
    <t>3.1. Площадь расширяемой территории кладбища - 0,0 Га</t>
  </si>
  <si>
    <t>3.1.2. Мероприятие: Расширение городского кладбища на 7-8 км автодороги Кола-Мурмаши</t>
  </si>
  <si>
    <t>Устройство колумбарных стен</t>
  </si>
  <si>
    <t xml:space="preserve">Подготовка документации и размещение закупки на определение подрядчика на выполнение работ по устройству колумбарных стен запланированы на 3 квартал 2025 года.           </t>
  </si>
  <si>
    <t>По п. 1 - переходящий контракт, работы выполнены и оплачены в полном объеме</t>
  </si>
  <si>
    <t>По п. 3 -выполнен частично. 26.06.2025 заключено соглашение на основании ПАГМ от 29.05.2025 № 2671 "Об изменении существенных условий" в связи с изменением отдельных этапов исполнения контракта, в том числе состава, объемов и видов работ и с возникновением независящих от сторон обстоятельств, влекущих невозможность выполнение контракта. Увеличилась стоимость контракта, а также аванс. Исполнение контракта в 3 квартале 2025 года.</t>
  </si>
  <si>
    <t xml:space="preserve">Предусмотрены бюджетные ассигнования на: 
1) строительство городского кладбища на 7-8 км а/д Кола – Мурмаши, участок "Сангородок у кедра" (2 участок, S = 16,0 га) (1 этап) по МК от 04.04.2023 № 82.
2) строительство городского кладбища на 7-8 км а/д Кола - Мурмаши, участок "Сангородок у кедра" (2 участок, S = 16,0 га)" (3 этап) по МК от 27.09.2023 № 242.
3) строительство городского кладбища на 7-8 км а/д Кола – Мурмаши, участок "Сангородок у кедра" (2 участок, S = 16,0 га) (4 этап) по МК от 12.03.2024 № 57 
4) выполнение работ по подготовке проектной документации на создание (расширение) объекта по МК от 09.06.2025 № 137. </t>
  </si>
  <si>
    <t xml:space="preserve">По п. 4 - Выплачен аванс по 1 этапу. Исполнение контракта в 3 квартале 2025 года.                                                                                                                
</t>
  </si>
  <si>
    <t>По п. 2 - переходящий контракт. 26.06.2025 заключено соглашение на основании ПАГМ от 03.06.2025 № 2793 "Об изменении существенных условий" в связи с изменением отдельных этапов исполнения контракта, в том числе состава, объемов и видов работ и с возникновением независящих от сторон обстоятельств, влекущих невозможность выполнение контракта. Увеличилась стоимость контракта, а также аванс. Дополнительная потребность в бюджетных ассигнованиях возникла в связи с удорожанием материальных ресурсов (песок, щебень). Исполнение контракта в 3 квартале 2025 года.</t>
  </si>
  <si>
    <t xml:space="preserve">                                                                       
Низкое исполнение связано с выполнением мероприятий в соответствии с заключенными муниципальными контарктами и планируемыми к заключению контрактами в 3 квартале 2025 года, а также в связи с изменением отдельных этапов исполнения контрактов, в том числе состава, объемов и видов работ и с возникновением независящих от сторон обстоятельств, влекущих невозможность выполнения контрактов. Одни\м из факторов явилась дополнительная потребность в бюджетных ассигнованиях, возникшая в связи с удорожанием материальных ресурсов (песок, щебень). </t>
  </si>
  <si>
    <t>1.1.2</t>
  </si>
  <si>
    <t>Мероприятия по проведению биологического этапа рекультивации объекта «Городская свалка твердых отходов» расположенной по адресу: Мурманская область, муниципальное образование город Мурманск, сооружение 1</t>
  </si>
  <si>
    <t>1. Повторное проведение пусконаладочных работ установки по дегазации – 1 шт. в 2025 году.
2. Повторное проведение пусконаладочных работ очистных сооружений ливневых сточных вод – 1 шт. в 2025 году.
3. Повторное проведение пусконаладочных работ установки обратного осмоса – 1 шт. в 2025 году.</t>
  </si>
  <si>
    <t>ММБУ "Экосистема"</t>
  </si>
  <si>
    <t xml:space="preserve">1. Вывоз с территории города Мурманска отходов в ходе выполнения программных мероприятий - 1500 куб.м в 2025 году. </t>
  </si>
  <si>
    <t>2. Возведение блоков для предотвращения образования несанкционированных свалок – ежегодно 120 п.м.</t>
  </si>
  <si>
    <t>3. Установка контейнеров в местах массового отдыха горожан – ежегодно 18 шт.</t>
  </si>
  <si>
    <t xml:space="preserve">5. Осуществление покоса травы на территориях, свободных от прав третьих лиц – 1 200 000,0 кв.м за весь период 2023 - 2028 годов.
6. Осуществление санитарной обрезки и сноса зеленых насаждений на территориях, свободных от прав третьих лиц – 199,8 куб.м. дерева за весь период 2023 - 2028 годов.                                                                                          7. Организация места накоплени ртутьсодержащих отходов от населения города - 1 ед. </t>
  </si>
  <si>
    <t>1.1.3</t>
  </si>
  <si>
    <t>Разработка лесохозяйственного регламента Мурманского городского лесничества муниципального образования город Мурманск</t>
  </si>
  <si>
    <t>Количество разработанных лесохозяйственных регламентов – 1 ед.</t>
  </si>
  <si>
    <t>1. Установка информационных щитов в местах возникновения несанкционированных свалок - 2 ед. в 2025 г.
2. Проведение общегородского смотра-конкурса «Мой зеленый город – мой уютный дом» - 1 ед., ежегодно</t>
  </si>
  <si>
    <t>ОМ 1.2</t>
  </si>
  <si>
    <t>ОМ 1.1</t>
  </si>
  <si>
    <t>ОМ 2.1</t>
  </si>
  <si>
    <t>количество учреждений – 1 ед.;</t>
  </si>
  <si>
    <t>количество трупов животных (количество трупов животных, подобранных на территории города) – 140 ежегодно</t>
  </si>
  <si>
    <t>Осуществлялся отлов и содержание животных без владельцев в соответствии с заключенными договорами с ООО "Атлант" и ММБУ "ЦСЖ"</t>
  </si>
  <si>
    <t>Осуществление отлова и содержания животных без владельцев в соответствии с переданными государственными полномочиями</t>
  </si>
  <si>
    <t>количество голов (количество животных без владельцев, принятых в муниципальную собственность) – 350 к 2028 году</t>
  </si>
  <si>
    <t>Подбор трупов животных осуществляется на основании поступивших заявок от граждан об обнаружении трупов безнадзорных животных.</t>
  </si>
  <si>
    <t>По п. 1 - запланировано в 4 квартале 2025 года после ликвидации мест несанкционированного размещения отходов</t>
  </si>
  <si>
    <t>По п. 2 - награждение участников смотра-конкурса планируется в октябре 2025 года</t>
  </si>
  <si>
    <t>По п. 1 - установка щитов запланирована в местах несанкционированного размещения отходов. В связи с тем, что в 2-3 квартале ликвидация мест несанкционированного размещения отходов продолжается, то установка щитов планируется в 4 квартале 2024 года после завершения мероприятий.</t>
  </si>
  <si>
    <t>По п. 2 - до 13.07.2025 осуществлялася прием заявок от участников конкурса. В связи с тем, что не было известно количество заявившихся на участие в смотре-конкурсе, организовать закупку для проведения мероприятия не представлялось возможным.</t>
  </si>
  <si>
    <t>Работы осуществляются на основании поступающих заявок от граждан в течении всего года</t>
  </si>
  <si>
    <t>По состоянию на 01.07.2025 осуществляется разработка документации для осуществления закупки на разработку лесохозяйственного регламента</t>
  </si>
  <si>
    <t>Начало реализации данных видов работ запланировано после последней недели июля.</t>
  </si>
  <si>
    <t>0.1. Объем отходов, вывезенных с территории города Мурманска в ходе выполнения программных мероприятий - 1500 куб.м в 2025 году
0.3. Рекультивация объекта накопленного вреда окружающей среде (экологического ущерба) - 100 % (Мероприятия по проведению биологического этапа рекультивации объекта «Городская свалка твердых отходов» расположенной по адресу: Мурманская область, муниципальное образование город Мурманск, сооружение 1)
0.4. Количество вывезенных отработанных автомобильных покрышек - 7900 кг. в 2025 г.
1.1. Количество реализованных мероприятий по снижению негативного воздействия отходов производства и потребления на окружающую среду - 6 ед.</t>
  </si>
  <si>
    <t>По п. 1 - по состоянию на 01.07.2025 убрано и вывезено 215 куб.м отходов. Рабты продолжаются</t>
  </si>
  <si>
    <t>По п. 2 - работы планируются в 3 - 4 квартале после выполнения вывоза отходов с сест несанкционированного их размещения</t>
  </si>
  <si>
    <t xml:space="preserve">4. Вывоз отработанных автомобильных покрышек - 7900 кг. в 2025 г.
</t>
  </si>
  <si>
    <t>По п. 5, 6 - покос травостоя, возведение преград для пресечения несанкционированного складирования отходов планируется в 3 квартале 2025 года.  По п. 7 - место накопления ртутьсодержащих отходов организовано в ММБУ "Экосистема" по адресу: пр. Кольский, д. 5</t>
  </si>
  <si>
    <t>Выполнение перечисленных работ возможно только в бесснежный период. В связи с данным обстоятельством основное выполнение работ реализуется во 2-3 квартале ежегодно</t>
  </si>
  <si>
    <t>ОМ 3.1</t>
  </si>
  <si>
    <t>3.1.1.</t>
  </si>
  <si>
    <t>3.1.2</t>
  </si>
  <si>
    <r>
      <rPr>
        <b/>
        <sz val="11"/>
        <rFont val="Times New Roman"/>
        <family val="1"/>
        <charset val="204"/>
      </rPr>
      <t>Подпрограмма 3</t>
    </r>
    <r>
      <rPr>
        <sz val="11"/>
        <rFont val="Times New Roman"/>
        <family val="1"/>
        <charset val="204"/>
      </rPr>
      <t xml:space="preserve"> "Расширение городского кладбища на 7 - 8 км автодороги Кола - Мурмаши" на 2023 - 2028 годы </t>
    </r>
  </si>
  <si>
    <t>В связи с неблагоприятными погодными условиями и наличием снежного покрова в мае 2025 года, работы по подготовке объекта к пусконаладочным работам были перенесены на июнь 2025 года. Проведение пусконаладочных работ оборудования запланированы на конец июля - начало августа 2025 года.</t>
  </si>
  <si>
    <t>На 01.07.25 - осуществлен отлов 216 животных без владельцев</t>
  </si>
  <si>
    <t>0.2. Количество выполненных заявок от граждан, учреждений, предприятий на отлов безнадзорных животных – 899 к 2028 году
2.1.Количество животных без владельцев, в отношении которых проведены мероприятия – 1525 гол. к 2028 году</t>
  </si>
  <si>
    <t>На 01.07.25 - поступило 253 заявки на необходимость отлова безнадзорных животных</t>
  </si>
  <si>
    <t>По состоянию на 01.07.2025 - в муниципальную собственность приняты 464 собаки</t>
  </si>
  <si>
    <t>По состоянию на 01.07.2025 - подобрано 103 трупа животных</t>
  </si>
  <si>
    <t xml:space="preserve">Работы по количеству животных без владельцев, принятых в муниципальную собственность выполнены в полном объеме - по состоянию на 01.07.2025 количество животных, принятых в муниципальную собственность составляет 646 шт. </t>
  </si>
  <si>
    <t>По состоянию на 01.07.2025 отловлено 216 животных без владельцев. Работы по отлову продолжаются.</t>
  </si>
  <si>
    <r>
      <t xml:space="preserve">Отчет о ходе реализации мероприятий муниципальной программы 
</t>
    </r>
    <r>
      <rPr>
        <b/>
        <sz val="12"/>
        <rFont val="Times New Roman"/>
        <family val="1"/>
        <charset val="204"/>
      </rPr>
      <t xml:space="preserve">"Обеспечение экологической безопасности и улучшение окружающей среды муниципального образования город Мурманск" на 2023-2028 годы </t>
    </r>
    <r>
      <rPr>
        <sz val="12"/>
        <rFont val="Times New Roman"/>
        <family val="1"/>
        <charset val="204"/>
      </rPr>
      <t xml:space="preserve">
за 6 месяцев 2025 года</t>
    </r>
  </si>
  <si>
    <t>По п. 4 - по состоянию на 01.07.2025 убрано и вывезено 5470 кг отработанных автомобильных покрышек. Работы продолжаются</t>
  </si>
  <si>
    <t>По п. 3 - контейнеры в местах отдыха горожан установлены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</si>
</sst>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u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6"/>
  <sheetViews>
    <sheetView tabSelected="1" view="pageBreakPreview" zoomScale="60" zoomScaleNormal="60" workbookViewId="0">
      <pane ySplit="5" topLeftCell="A30" activePane="bottomLeft" state="frozen"/>
      <selection pane="bottomLeft" activeCell="H35" sqref="H35"/>
    </sheetView>
  </sheetViews>
  <sheetFormatPr defaultColWidth="9.140625" defaultRowHeight="15.75" x14ac:dyDescent="0.25"/>
  <cols>
    <col min="1" max="1" width="8.140625" style="27" customWidth="1"/>
    <col min="2" max="2" width="69.7109375" style="27" customWidth="1"/>
    <col min="3" max="3" width="13.42578125" style="27" customWidth="1"/>
    <col min="4" max="4" width="21.7109375" style="28" customWidth="1"/>
    <col min="5" max="5" width="16.7109375" style="28" customWidth="1"/>
    <col min="6" max="6" width="13.85546875" style="27" customWidth="1"/>
    <col min="7" max="7" width="55.5703125" style="27" customWidth="1"/>
    <col min="8" max="8" width="46.85546875" style="27" customWidth="1"/>
    <col min="9" max="9" width="12.85546875" style="27" customWidth="1"/>
    <col min="10" max="10" width="39" style="27" customWidth="1"/>
    <col min="11" max="11" width="60.42578125" style="27" customWidth="1"/>
    <col min="12" max="14" width="9.140625" style="27"/>
    <col min="15" max="15" width="38.7109375" style="27" customWidth="1"/>
    <col min="16" max="16384" width="9.140625" style="27"/>
  </cols>
  <sheetData>
    <row r="2" spans="1:11" ht="68.25" customHeight="1" x14ac:dyDescent="0.25">
      <c r="A2" s="42" t="s">
        <v>144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"/>
      <c r="B3" s="1"/>
      <c r="C3" s="13"/>
      <c r="D3" s="13"/>
      <c r="E3" s="13"/>
      <c r="F3" s="13"/>
      <c r="G3" s="1"/>
      <c r="H3" s="1"/>
      <c r="I3" s="13"/>
      <c r="J3" s="1"/>
      <c r="K3" s="1"/>
    </row>
    <row r="4" spans="1:11" x14ac:dyDescent="0.25">
      <c r="A4" s="56" t="s">
        <v>0</v>
      </c>
      <c r="B4" s="57" t="s">
        <v>5</v>
      </c>
      <c r="C4" s="57" t="s">
        <v>6</v>
      </c>
      <c r="D4" s="57"/>
      <c r="E4" s="57"/>
      <c r="F4" s="57" t="s">
        <v>7</v>
      </c>
      <c r="G4" s="57" t="s">
        <v>8</v>
      </c>
      <c r="H4" s="57"/>
      <c r="I4" s="57"/>
      <c r="J4" s="57" t="s">
        <v>9</v>
      </c>
      <c r="K4" s="57" t="s">
        <v>10</v>
      </c>
    </row>
    <row r="5" spans="1:11" ht="63" x14ac:dyDescent="0.25">
      <c r="A5" s="56"/>
      <c r="B5" s="57"/>
      <c r="C5" s="14" t="s">
        <v>11</v>
      </c>
      <c r="D5" s="14" t="s">
        <v>12</v>
      </c>
      <c r="E5" s="14" t="s">
        <v>13</v>
      </c>
      <c r="F5" s="57"/>
      <c r="G5" s="14" t="s">
        <v>14</v>
      </c>
      <c r="H5" s="14" t="s">
        <v>15</v>
      </c>
      <c r="I5" s="14" t="s">
        <v>16</v>
      </c>
      <c r="J5" s="57"/>
      <c r="K5" s="57"/>
    </row>
    <row r="7" spans="1:11" ht="60" customHeight="1" x14ac:dyDescent="0.25">
      <c r="A7" s="58"/>
      <c r="B7" s="61" t="s">
        <v>17</v>
      </c>
      <c r="C7" s="12" t="s">
        <v>4</v>
      </c>
      <c r="D7" s="21">
        <f>D8+D9+D10+D11</f>
        <v>343380.10000000003</v>
      </c>
      <c r="E7" s="21">
        <f>E12+E17</f>
        <v>81411.899999999994</v>
      </c>
      <c r="F7" s="29">
        <f>E7/D7</f>
        <v>0.23708974398924104</v>
      </c>
      <c r="G7" s="69"/>
      <c r="H7" s="1" t="s">
        <v>38</v>
      </c>
      <c r="I7" s="13">
        <f>I12+I17</f>
        <v>6</v>
      </c>
      <c r="J7" s="58" t="s">
        <v>39</v>
      </c>
      <c r="K7" s="58"/>
    </row>
    <row r="8" spans="1:11" x14ac:dyDescent="0.25">
      <c r="A8" s="59"/>
      <c r="B8" s="62"/>
      <c r="C8" s="13" t="s">
        <v>20</v>
      </c>
      <c r="D8" s="5">
        <f>D13+D18</f>
        <v>326663.80000000005</v>
      </c>
      <c r="E8" s="21">
        <f t="shared" ref="E8:E11" si="0">E13+E18</f>
        <v>75553.599999999991</v>
      </c>
      <c r="F8" s="29">
        <f t="shared" ref="F8:F9" si="1">E8/D8</f>
        <v>0.23128856028736572</v>
      </c>
      <c r="G8" s="70"/>
      <c r="H8" s="1" t="s">
        <v>19</v>
      </c>
      <c r="I8" s="13">
        <v>0</v>
      </c>
      <c r="J8" s="59"/>
      <c r="K8" s="59"/>
    </row>
    <row r="9" spans="1:11" ht="38.25" customHeight="1" x14ac:dyDescent="0.25">
      <c r="A9" s="59"/>
      <c r="B9" s="62"/>
      <c r="C9" s="13" t="s">
        <v>22</v>
      </c>
      <c r="D9" s="5">
        <f t="shared" ref="D9:D11" si="2">D14+D19</f>
        <v>16716.3</v>
      </c>
      <c r="E9" s="21">
        <f t="shared" si="0"/>
        <v>5858.3</v>
      </c>
      <c r="F9" s="29">
        <f t="shared" si="1"/>
        <v>0.35045434695476874</v>
      </c>
      <c r="G9" s="70"/>
      <c r="H9" s="1" t="s">
        <v>21</v>
      </c>
      <c r="I9" s="13">
        <v>6</v>
      </c>
      <c r="J9" s="59"/>
      <c r="K9" s="59"/>
    </row>
    <row r="10" spans="1:11" ht="30.75" customHeight="1" x14ac:dyDescent="0.25">
      <c r="A10" s="59"/>
      <c r="B10" s="62"/>
      <c r="C10" s="13" t="s">
        <v>24</v>
      </c>
      <c r="D10" s="5">
        <f t="shared" si="2"/>
        <v>0</v>
      </c>
      <c r="E10" s="21">
        <f t="shared" si="0"/>
        <v>0</v>
      </c>
      <c r="F10" s="29" t="s">
        <v>2</v>
      </c>
      <c r="G10" s="70"/>
      <c r="H10" s="1" t="s">
        <v>23</v>
      </c>
      <c r="I10" s="13">
        <v>0</v>
      </c>
      <c r="J10" s="59"/>
      <c r="K10" s="59"/>
    </row>
    <row r="11" spans="1:11" x14ac:dyDescent="0.25">
      <c r="A11" s="60"/>
      <c r="B11" s="63"/>
      <c r="C11" s="13" t="s">
        <v>26</v>
      </c>
      <c r="D11" s="5">
        <f t="shared" si="2"/>
        <v>0</v>
      </c>
      <c r="E11" s="21">
        <f t="shared" si="0"/>
        <v>0</v>
      </c>
      <c r="F11" s="29" t="s">
        <v>2</v>
      </c>
      <c r="G11" s="71"/>
      <c r="H11" s="1" t="s">
        <v>25</v>
      </c>
      <c r="I11" s="13">
        <v>0</v>
      </c>
      <c r="J11" s="60"/>
      <c r="K11" s="60"/>
    </row>
    <row r="12" spans="1:11" x14ac:dyDescent="0.25">
      <c r="A12" s="58"/>
      <c r="B12" s="61" t="s">
        <v>1</v>
      </c>
      <c r="C12" s="13" t="s">
        <v>4</v>
      </c>
      <c r="D12" s="5">
        <f>D13+D14</f>
        <v>175492.4</v>
      </c>
      <c r="E12" s="5">
        <f>E22+E57</f>
        <v>77060.5</v>
      </c>
      <c r="F12" s="26">
        <f>E12/D12</f>
        <v>0.43911018368886634</v>
      </c>
      <c r="G12" s="47" t="s">
        <v>43</v>
      </c>
      <c r="H12" s="11" t="s">
        <v>18</v>
      </c>
      <c r="I12" s="13">
        <v>4</v>
      </c>
      <c r="J12" s="58" t="s">
        <v>41</v>
      </c>
      <c r="K12" s="58"/>
    </row>
    <row r="13" spans="1:11" x14ac:dyDescent="0.25">
      <c r="A13" s="59"/>
      <c r="B13" s="62"/>
      <c r="C13" s="13" t="s">
        <v>20</v>
      </c>
      <c r="D13" s="5">
        <f>D23+D58</f>
        <v>158776.1</v>
      </c>
      <c r="E13" s="5">
        <f>E23+E58</f>
        <v>71202.2</v>
      </c>
      <c r="F13" s="26">
        <f t="shared" ref="F13:F14" si="3">E13/D13</f>
        <v>0.44844406683373628</v>
      </c>
      <c r="G13" s="41"/>
      <c r="H13" s="11" t="s">
        <v>19</v>
      </c>
      <c r="I13" s="13">
        <v>0</v>
      </c>
      <c r="J13" s="59"/>
      <c r="K13" s="59"/>
    </row>
    <row r="14" spans="1:11" x14ac:dyDescent="0.25">
      <c r="A14" s="59"/>
      <c r="B14" s="62"/>
      <c r="C14" s="13" t="s">
        <v>22</v>
      </c>
      <c r="D14" s="5">
        <f>D24+D59</f>
        <v>16716.3</v>
      </c>
      <c r="E14" s="5">
        <f>E24+E59</f>
        <v>5858.3</v>
      </c>
      <c r="F14" s="26">
        <f t="shared" si="3"/>
        <v>0.35045434695476874</v>
      </c>
      <c r="G14" s="41"/>
      <c r="H14" s="11" t="s">
        <v>21</v>
      </c>
      <c r="I14" s="13">
        <v>4</v>
      </c>
      <c r="J14" s="59"/>
      <c r="K14" s="59"/>
    </row>
    <row r="15" spans="1:11" x14ac:dyDescent="0.25">
      <c r="A15" s="59"/>
      <c r="B15" s="62"/>
      <c r="C15" s="13" t="s">
        <v>24</v>
      </c>
      <c r="D15" s="5">
        <v>0</v>
      </c>
      <c r="E15" s="5">
        <f>E25+E60</f>
        <v>0</v>
      </c>
      <c r="F15" s="6" t="s">
        <v>2</v>
      </c>
      <c r="G15" s="41"/>
      <c r="H15" s="11" t="s">
        <v>23</v>
      </c>
      <c r="I15" s="13">
        <v>0</v>
      </c>
      <c r="J15" s="59"/>
      <c r="K15" s="59"/>
    </row>
    <row r="16" spans="1:11" x14ac:dyDescent="0.25">
      <c r="A16" s="60"/>
      <c r="B16" s="63"/>
      <c r="C16" s="13" t="s">
        <v>26</v>
      </c>
      <c r="D16" s="5">
        <v>0</v>
      </c>
      <c r="E16" s="5">
        <f>E26+E61</f>
        <v>0</v>
      </c>
      <c r="F16" s="6" t="s">
        <v>2</v>
      </c>
      <c r="G16" s="51"/>
      <c r="H16" s="11" t="s">
        <v>27</v>
      </c>
      <c r="I16" s="20">
        <v>0</v>
      </c>
      <c r="J16" s="60"/>
      <c r="K16" s="60"/>
    </row>
    <row r="17" spans="1:23" x14ac:dyDescent="0.25">
      <c r="A17" s="58"/>
      <c r="B17" s="61" t="s">
        <v>28</v>
      </c>
      <c r="C17" s="13" t="s">
        <v>4</v>
      </c>
      <c r="D17" s="5">
        <f>D18+D19+D20+D21</f>
        <v>167887.7</v>
      </c>
      <c r="E17" s="5">
        <f>E18+E19+E20+E21</f>
        <v>4351.3999999999996</v>
      </c>
      <c r="F17" s="7">
        <f>E17/D17</f>
        <v>2.5918515769767524E-2</v>
      </c>
      <c r="G17" s="64" t="s">
        <v>85</v>
      </c>
      <c r="H17" s="11" t="s">
        <v>18</v>
      </c>
      <c r="I17" s="13">
        <v>2</v>
      </c>
      <c r="J17" s="58" t="s">
        <v>40</v>
      </c>
      <c r="K17" s="58"/>
    </row>
    <row r="18" spans="1:23" x14ac:dyDescent="0.25">
      <c r="A18" s="59"/>
      <c r="B18" s="62"/>
      <c r="C18" s="13" t="s">
        <v>20</v>
      </c>
      <c r="D18" s="5">
        <f>D78</f>
        <v>167887.7</v>
      </c>
      <c r="E18" s="5">
        <f>E78</f>
        <v>4351.3999999999996</v>
      </c>
      <c r="F18" s="5">
        <f>F78</f>
        <v>2.5918515769767524E-2</v>
      </c>
      <c r="G18" s="65"/>
      <c r="H18" s="11" t="s">
        <v>19</v>
      </c>
      <c r="I18" s="13">
        <v>0</v>
      </c>
      <c r="J18" s="59"/>
      <c r="K18" s="59"/>
    </row>
    <row r="19" spans="1:23" x14ac:dyDescent="0.25">
      <c r="A19" s="59"/>
      <c r="B19" s="62"/>
      <c r="C19" s="13" t="s">
        <v>22</v>
      </c>
      <c r="D19" s="5">
        <f t="shared" ref="D19:E21" si="4">D79</f>
        <v>0</v>
      </c>
      <c r="E19" s="5">
        <f t="shared" si="4"/>
        <v>0</v>
      </c>
      <c r="F19" s="5" t="str">
        <f t="shared" ref="F19" si="5">F79</f>
        <v>-</v>
      </c>
      <c r="G19" s="65"/>
      <c r="H19" s="11" t="s">
        <v>21</v>
      </c>
      <c r="I19" s="13">
        <v>1</v>
      </c>
      <c r="J19" s="59"/>
      <c r="K19" s="59"/>
    </row>
    <row r="20" spans="1:23" x14ac:dyDescent="0.25">
      <c r="A20" s="59"/>
      <c r="B20" s="62"/>
      <c r="C20" s="13" t="s">
        <v>24</v>
      </c>
      <c r="D20" s="5">
        <f t="shared" si="4"/>
        <v>0</v>
      </c>
      <c r="E20" s="5">
        <f t="shared" si="4"/>
        <v>0</v>
      </c>
      <c r="F20" s="5" t="str">
        <f t="shared" ref="F20" si="6">F80</f>
        <v>-</v>
      </c>
      <c r="G20" s="65"/>
      <c r="H20" s="11" t="s">
        <v>23</v>
      </c>
      <c r="I20" s="13">
        <v>1</v>
      </c>
      <c r="J20" s="59"/>
      <c r="K20" s="59"/>
    </row>
    <row r="21" spans="1:23" x14ac:dyDescent="0.25">
      <c r="A21" s="60"/>
      <c r="B21" s="63"/>
      <c r="C21" s="13" t="s">
        <v>26</v>
      </c>
      <c r="D21" s="5">
        <f t="shared" si="4"/>
        <v>0</v>
      </c>
      <c r="E21" s="5">
        <f t="shared" si="4"/>
        <v>0</v>
      </c>
      <c r="F21" s="5" t="str">
        <f t="shared" ref="F21" si="7">F81</f>
        <v>-</v>
      </c>
      <c r="G21" s="66"/>
      <c r="H21" s="11" t="s">
        <v>27</v>
      </c>
      <c r="I21" s="20">
        <v>0</v>
      </c>
      <c r="J21" s="60"/>
      <c r="K21" s="60"/>
    </row>
    <row r="22" spans="1:23" x14ac:dyDescent="0.25">
      <c r="A22" s="45" t="s">
        <v>29</v>
      </c>
      <c r="B22" s="47" t="s">
        <v>3</v>
      </c>
      <c r="C22" s="13" t="s">
        <v>4</v>
      </c>
      <c r="D22" s="5">
        <f>D23+D24+D25+D26</f>
        <v>65398.5</v>
      </c>
      <c r="E22" s="5">
        <f>E23+E24+E25+E26</f>
        <v>31272.799999999999</v>
      </c>
      <c r="F22" s="7">
        <f>E22/D22</f>
        <v>0.47818833765300428</v>
      </c>
      <c r="G22" s="73"/>
      <c r="H22" s="8" t="s">
        <v>18</v>
      </c>
      <c r="I22" s="2">
        <v>2</v>
      </c>
      <c r="J22" s="58" t="s">
        <v>30</v>
      </c>
      <c r="K22" s="75"/>
    </row>
    <row r="23" spans="1:23" x14ac:dyDescent="0.25">
      <c r="A23" s="46"/>
      <c r="B23" s="41"/>
      <c r="C23" s="13" t="s">
        <v>20</v>
      </c>
      <c r="D23" s="5">
        <f>D28+D48</f>
        <v>65398.5</v>
      </c>
      <c r="E23" s="5">
        <f>E28</f>
        <v>31272.799999999999</v>
      </c>
      <c r="F23" s="7">
        <f>E23/D23</f>
        <v>0.47818833765300428</v>
      </c>
      <c r="G23" s="74"/>
      <c r="H23" s="8" t="s">
        <v>19</v>
      </c>
      <c r="I23" s="2">
        <v>0</v>
      </c>
      <c r="J23" s="59"/>
      <c r="K23" s="75"/>
    </row>
    <row r="24" spans="1:23" x14ac:dyDescent="0.25">
      <c r="A24" s="46"/>
      <c r="B24" s="41"/>
      <c r="C24" s="13" t="s">
        <v>22</v>
      </c>
      <c r="D24" s="5">
        <v>0</v>
      </c>
      <c r="E24" s="5">
        <v>0</v>
      </c>
      <c r="F24" s="25" t="s">
        <v>2</v>
      </c>
      <c r="G24" s="74"/>
      <c r="H24" s="8" t="s">
        <v>21</v>
      </c>
      <c r="I24" s="2">
        <v>1</v>
      </c>
      <c r="J24" s="59"/>
      <c r="K24" s="75"/>
    </row>
    <row r="25" spans="1:23" x14ac:dyDescent="0.25">
      <c r="A25" s="46"/>
      <c r="B25" s="41"/>
      <c r="C25" s="13" t="s">
        <v>24</v>
      </c>
      <c r="D25" s="5">
        <v>0</v>
      </c>
      <c r="E25" s="5">
        <v>0</v>
      </c>
      <c r="F25" s="25" t="s">
        <v>2</v>
      </c>
      <c r="G25" s="74"/>
      <c r="H25" s="8" t="s">
        <v>23</v>
      </c>
      <c r="I25" s="2">
        <v>2</v>
      </c>
      <c r="J25" s="59"/>
      <c r="K25" s="75"/>
    </row>
    <row r="26" spans="1:23" x14ac:dyDescent="0.25">
      <c r="A26" s="72"/>
      <c r="B26" s="51"/>
      <c r="C26" s="13" t="s">
        <v>26</v>
      </c>
      <c r="D26" s="5">
        <v>0</v>
      </c>
      <c r="E26" s="5">
        <v>0</v>
      </c>
      <c r="F26" s="25" t="s">
        <v>2</v>
      </c>
      <c r="G26" s="74"/>
      <c r="H26" s="8" t="s">
        <v>27</v>
      </c>
      <c r="I26" s="2">
        <v>0</v>
      </c>
      <c r="J26" s="60"/>
      <c r="K26" s="75"/>
    </row>
    <row r="27" spans="1:23" ht="96.75" customHeight="1" x14ac:dyDescent="0.25">
      <c r="A27" s="45" t="s">
        <v>111</v>
      </c>
      <c r="B27" s="47" t="s">
        <v>31</v>
      </c>
      <c r="C27" s="13" t="s">
        <v>4</v>
      </c>
      <c r="D27" s="5">
        <f>D28+D29+D30+D31</f>
        <v>64998.5</v>
      </c>
      <c r="E27" s="5">
        <f>E28</f>
        <v>31272.799999999999</v>
      </c>
      <c r="F27" s="24">
        <f>E27/D27</f>
        <v>0.48113110302545442</v>
      </c>
      <c r="G27" s="53" t="s">
        <v>126</v>
      </c>
      <c r="H27" s="8" t="s">
        <v>18</v>
      </c>
      <c r="I27" s="2">
        <v>3</v>
      </c>
      <c r="J27" s="58" t="s">
        <v>30</v>
      </c>
      <c r="M27" s="30"/>
      <c r="N27" s="30"/>
      <c r="O27" s="1" t="s">
        <v>74</v>
      </c>
      <c r="P27" s="30"/>
      <c r="Q27" s="30"/>
      <c r="R27" s="30"/>
      <c r="S27" s="30"/>
      <c r="T27" s="30"/>
      <c r="U27" s="30"/>
      <c r="V27" s="30"/>
      <c r="W27" s="30"/>
    </row>
    <row r="28" spans="1:23" ht="122.25" customHeight="1" x14ac:dyDescent="0.25">
      <c r="A28" s="46"/>
      <c r="B28" s="41"/>
      <c r="C28" s="13" t="s">
        <v>20</v>
      </c>
      <c r="D28" s="5">
        <f>D33+D38+D43</f>
        <v>64998.5</v>
      </c>
      <c r="E28" s="5">
        <f>E33+E38+E43</f>
        <v>31272.799999999999</v>
      </c>
      <c r="F28" s="24">
        <f>E28/D28</f>
        <v>0.48113110302545442</v>
      </c>
      <c r="G28" s="54"/>
      <c r="H28" s="8" t="s">
        <v>19</v>
      </c>
      <c r="I28" s="2">
        <v>0</v>
      </c>
      <c r="J28" s="59"/>
      <c r="M28" s="30"/>
      <c r="N28" s="30"/>
      <c r="O28" s="1" t="s">
        <v>70</v>
      </c>
      <c r="P28" s="30"/>
      <c r="Q28" s="30"/>
      <c r="R28" s="30"/>
      <c r="S28" s="30"/>
      <c r="T28" s="30"/>
      <c r="U28" s="30"/>
      <c r="V28" s="30"/>
      <c r="W28" s="30"/>
    </row>
    <row r="29" spans="1:23" ht="47.25" customHeight="1" x14ac:dyDescent="0.25">
      <c r="A29" s="46"/>
      <c r="B29" s="41"/>
      <c r="C29" s="13" t="s">
        <v>22</v>
      </c>
      <c r="D29" s="5">
        <f t="shared" ref="D29:D31" si="8">D34+D39+D44</f>
        <v>0</v>
      </c>
      <c r="E29" s="5" t="s">
        <v>2</v>
      </c>
      <c r="F29" s="31" t="s">
        <v>2</v>
      </c>
      <c r="G29" s="54"/>
      <c r="H29" s="8" t="s">
        <v>21</v>
      </c>
      <c r="I29" s="2">
        <v>1</v>
      </c>
      <c r="J29" s="59"/>
      <c r="M29" s="30"/>
      <c r="N29" s="30"/>
      <c r="O29" s="32" t="s">
        <v>71</v>
      </c>
      <c r="P29" s="30"/>
      <c r="Q29" s="30"/>
      <c r="R29" s="30"/>
      <c r="S29" s="30"/>
      <c r="T29" s="30"/>
      <c r="U29" s="30"/>
      <c r="V29" s="30"/>
      <c r="W29" s="30"/>
    </row>
    <row r="30" spans="1:23" ht="63" customHeight="1" x14ac:dyDescent="0.25">
      <c r="A30" s="46"/>
      <c r="B30" s="41"/>
      <c r="C30" s="13" t="s">
        <v>24</v>
      </c>
      <c r="D30" s="5">
        <f t="shared" si="8"/>
        <v>0</v>
      </c>
      <c r="E30" s="5" t="s">
        <v>2</v>
      </c>
      <c r="F30" s="31" t="s">
        <v>2</v>
      </c>
      <c r="G30" s="54"/>
      <c r="H30" s="8" t="s">
        <v>23</v>
      </c>
      <c r="I30" s="2">
        <v>2</v>
      </c>
      <c r="J30" s="59"/>
      <c r="M30" s="30"/>
      <c r="N30" s="30"/>
      <c r="O30" s="52" t="s">
        <v>72</v>
      </c>
      <c r="P30" s="30"/>
      <c r="Q30" s="30"/>
      <c r="R30" s="30"/>
      <c r="S30" s="30"/>
      <c r="T30" s="30"/>
      <c r="U30" s="30"/>
      <c r="V30" s="30"/>
      <c r="W30" s="30"/>
    </row>
    <row r="31" spans="1:23" x14ac:dyDescent="0.25">
      <c r="A31" s="72"/>
      <c r="B31" s="51"/>
      <c r="C31" s="13" t="s">
        <v>26</v>
      </c>
      <c r="D31" s="5">
        <f t="shared" si="8"/>
        <v>0</v>
      </c>
      <c r="E31" s="5" t="s">
        <v>2</v>
      </c>
      <c r="F31" s="31" t="s">
        <v>2</v>
      </c>
      <c r="G31" s="55"/>
      <c r="H31" s="8" t="s">
        <v>27</v>
      </c>
      <c r="I31" s="2">
        <v>0</v>
      </c>
      <c r="J31" s="60"/>
      <c r="M31" s="30"/>
      <c r="N31" s="30"/>
      <c r="O31" s="52"/>
      <c r="P31" s="30"/>
      <c r="Q31" s="30"/>
      <c r="R31" s="30"/>
      <c r="S31" s="30"/>
      <c r="T31" s="30"/>
      <c r="U31" s="30"/>
      <c r="V31" s="30"/>
      <c r="W31" s="30"/>
    </row>
    <row r="32" spans="1:23" ht="81.75" customHeight="1" x14ac:dyDescent="0.25">
      <c r="A32" s="45" t="s">
        <v>65</v>
      </c>
      <c r="B32" s="47" t="s">
        <v>66</v>
      </c>
      <c r="C32" s="13" t="s">
        <v>4</v>
      </c>
      <c r="D32" s="5">
        <f>D33+D34+D35+D36</f>
        <v>34659.599999999999</v>
      </c>
      <c r="E32" s="5">
        <f>E33</f>
        <v>31272.799999999999</v>
      </c>
      <c r="F32" s="24">
        <f>E32/D32</f>
        <v>0.90228392710821825</v>
      </c>
      <c r="G32" s="33" t="s">
        <v>102</v>
      </c>
      <c r="H32" s="1" t="s">
        <v>127</v>
      </c>
      <c r="I32" s="73" t="s">
        <v>32</v>
      </c>
      <c r="J32" s="47" t="s">
        <v>101</v>
      </c>
      <c r="K32" s="53" t="s">
        <v>131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98.25" customHeight="1" x14ac:dyDescent="0.25">
      <c r="A33" s="46"/>
      <c r="B33" s="41"/>
      <c r="C33" s="13" t="s">
        <v>20</v>
      </c>
      <c r="D33" s="5">
        <v>34659.599999999999</v>
      </c>
      <c r="E33" s="5">
        <v>31272.799999999999</v>
      </c>
      <c r="F33" s="24">
        <f>E33/D33</f>
        <v>0.90228392710821825</v>
      </c>
      <c r="G33" s="34" t="s">
        <v>103</v>
      </c>
      <c r="H33" s="1" t="s">
        <v>128</v>
      </c>
      <c r="I33" s="74"/>
      <c r="J33" s="41"/>
      <c r="K33" s="54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54.75" customHeight="1" x14ac:dyDescent="0.25">
      <c r="A34" s="46"/>
      <c r="B34" s="41"/>
      <c r="C34" s="13" t="s">
        <v>22</v>
      </c>
      <c r="D34" s="5">
        <v>0</v>
      </c>
      <c r="E34" s="5" t="s">
        <v>2</v>
      </c>
      <c r="F34" s="31" t="s">
        <v>2</v>
      </c>
      <c r="G34" s="34" t="s">
        <v>104</v>
      </c>
      <c r="H34" s="1" t="s">
        <v>146</v>
      </c>
      <c r="I34" s="74"/>
      <c r="J34" s="41"/>
      <c r="K34" s="5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90" customHeight="1" x14ac:dyDescent="0.25">
      <c r="A35" s="46"/>
      <c r="B35" s="41"/>
      <c r="C35" s="13" t="s">
        <v>24</v>
      </c>
      <c r="D35" s="5">
        <v>0</v>
      </c>
      <c r="E35" s="5" t="s">
        <v>2</v>
      </c>
      <c r="F35" s="31" t="s">
        <v>2</v>
      </c>
      <c r="G35" s="34" t="s">
        <v>129</v>
      </c>
      <c r="H35" s="1" t="s">
        <v>145</v>
      </c>
      <c r="I35" s="74"/>
      <c r="J35" s="41"/>
      <c r="K35" s="54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ht="204" customHeight="1" x14ac:dyDescent="0.25">
      <c r="A36" s="72"/>
      <c r="B36" s="51"/>
      <c r="C36" s="13" t="s">
        <v>26</v>
      </c>
      <c r="D36" s="5">
        <v>0</v>
      </c>
      <c r="E36" s="5" t="s">
        <v>2</v>
      </c>
      <c r="F36" s="31" t="s">
        <v>2</v>
      </c>
      <c r="G36" s="34" t="s">
        <v>105</v>
      </c>
      <c r="H36" s="1" t="s">
        <v>130</v>
      </c>
      <c r="I36" s="76"/>
      <c r="J36" s="51"/>
      <c r="K36" s="55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38.25" customHeight="1" x14ac:dyDescent="0.25">
      <c r="A37" s="67" t="s">
        <v>98</v>
      </c>
      <c r="B37" s="68" t="s">
        <v>99</v>
      </c>
      <c r="C37" s="13" t="s">
        <v>4</v>
      </c>
      <c r="D37" s="5">
        <f>D38+D39+D40+D41</f>
        <v>29500</v>
      </c>
      <c r="E37" s="5">
        <v>0</v>
      </c>
      <c r="F37" s="7">
        <v>0</v>
      </c>
      <c r="G37" s="47" t="s">
        <v>100</v>
      </c>
      <c r="H37" s="47" t="s">
        <v>125</v>
      </c>
      <c r="I37" s="58" t="s">
        <v>64</v>
      </c>
      <c r="J37" s="47" t="s">
        <v>101</v>
      </c>
      <c r="K37" s="47" t="s">
        <v>136</v>
      </c>
    </row>
    <row r="38" spans="1:23" ht="27" customHeight="1" x14ac:dyDescent="0.25">
      <c r="A38" s="67"/>
      <c r="B38" s="68"/>
      <c r="C38" s="13" t="s">
        <v>20</v>
      </c>
      <c r="D38" s="5">
        <v>29500</v>
      </c>
      <c r="E38" s="5">
        <v>0</v>
      </c>
      <c r="F38" s="7">
        <v>0</v>
      </c>
      <c r="G38" s="41"/>
      <c r="H38" s="41"/>
      <c r="I38" s="59"/>
      <c r="J38" s="41"/>
      <c r="K38" s="41"/>
    </row>
    <row r="39" spans="1:23" ht="40.5" customHeight="1" x14ac:dyDescent="0.25">
      <c r="A39" s="67"/>
      <c r="B39" s="68"/>
      <c r="C39" s="13" t="s">
        <v>22</v>
      </c>
      <c r="D39" s="5">
        <v>0</v>
      </c>
      <c r="E39" s="5">
        <v>0</v>
      </c>
      <c r="F39" s="7" t="s">
        <v>2</v>
      </c>
      <c r="G39" s="41"/>
      <c r="H39" s="41"/>
      <c r="I39" s="59"/>
      <c r="J39" s="41"/>
      <c r="K39" s="41"/>
    </row>
    <row r="40" spans="1:23" ht="38.25" customHeight="1" x14ac:dyDescent="0.25">
      <c r="A40" s="67"/>
      <c r="B40" s="68"/>
      <c r="C40" s="13" t="s">
        <v>24</v>
      </c>
      <c r="D40" s="5">
        <v>0</v>
      </c>
      <c r="E40" s="5">
        <v>0</v>
      </c>
      <c r="F40" s="7" t="s">
        <v>2</v>
      </c>
      <c r="G40" s="41"/>
      <c r="H40" s="41"/>
      <c r="I40" s="59"/>
      <c r="J40" s="41"/>
      <c r="K40" s="41"/>
    </row>
    <row r="41" spans="1:23" ht="43.5" customHeight="1" x14ac:dyDescent="0.25">
      <c r="A41" s="67"/>
      <c r="B41" s="68"/>
      <c r="C41" s="13" t="s">
        <v>26</v>
      </c>
      <c r="D41" s="5">
        <v>0</v>
      </c>
      <c r="E41" s="21">
        <v>0</v>
      </c>
      <c r="F41" s="7" t="s">
        <v>2</v>
      </c>
      <c r="G41" s="41"/>
      <c r="H41" s="41"/>
      <c r="I41" s="59"/>
      <c r="J41" s="41"/>
      <c r="K41" s="41"/>
    </row>
    <row r="42" spans="1:23" ht="32.25" customHeight="1" x14ac:dyDescent="0.25">
      <c r="A42" s="103" t="s">
        <v>106</v>
      </c>
      <c r="B42" s="68" t="s">
        <v>107</v>
      </c>
      <c r="C42" s="13" t="s">
        <v>4</v>
      </c>
      <c r="D42" s="5">
        <f>D43+D44+D45+D46</f>
        <v>838.9</v>
      </c>
      <c r="E42" s="5">
        <v>0</v>
      </c>
      <c r="F42" s="7">
        <v>0</v>
      </c>
      <c r="G42" s="68" t="s">
        <v>108</v>
      </c>
      <c r="H42" s="68" t="s">
        <v>124</v>
      </c>
      <c r="I42" s="58" t="s">
        <v>64</v>
      </c>
      <c r="J42" s="47" t="s">
        <v>1</v>
      </c>
      <c r="K42" s="58"/>
    </row>
    <row r="43" spans="1:23" ht="32.25" customHeight="1" x14ac:dyDescent="0.25">
      <c r="A43" s="104"/>
      <c r="B43" s="68"/>
      <c r="C43" s="13" t="s">
        <v>20</v>
      </c>
      <c r="D43" s="5">
        <v>838.9</v>
      </c>
      <c r="E43" s="5">
        <v>0</v>
      </c>
      <c r="F43" s="7">
        <v>0</v>
      </c>
      <c r="G43" s="68"/>
      <c r="H43" s="68"/>
      <c r="I43" s="59"/>
      <c r="J43" s="41"/>
      <c r="K43" s="59"/>
    </row>
    <row r="44" spans="1:23" x14ac:dyDescent="0.25">
      <c r="A44" s="104"/>
      <c r="B44" s="68"/>
      <c r="C44" s="13" t="s">
        <v>22</v>
      </c>
      <c r="D44" s="5">
        <v>0</v>
      </c>
      <c r="E44" s="5">
        <v>0</v>
      </c>
      <c r="F44" s="7" t="s">
        <v>2</v>
      </c>
      <c r="G44" s="68"/>
      <c r="H44" s="68"/>
      <c r="I44" s="59"/>
      <c r="J44" s="41"/>
      <c r="K44" s="59"/>
    </row>
    <row r="45" spans="1:23" x14ac:dyDescent="0.25">
      <c r="A45" s="104"/>
      <c r="B45" s="68"/>
      <c r="C45" s="13" t="s">
        <v>24</v>
      </c>
      <c r="D45" s="5">
        <v>0</v>
      </c>
      <c r="E45" s="5">
        <v>0</v>
      </c>
      <c r="F45" s="7" t="s">
        <v>2</v>
      </c>
      <c r="G45" s="68"/>
      <c r="H45" s="68"/>
      <c r="I45" s="59"/>
      <c r="J45" s="41"/>
      <c r="K45" s="59"/>
    </row>
    <row r="46" spans="1:23" x14ac:dyDescent="0.25">
      <c r="A46" s="105"/>
      <c r="B46" s="68"/>
      <c r="C46" s="13" t="s">
        <v>26</v>
      </c>
      <c r="D46" s="5">
        <v>0</v>
      </c>
      <c r="E46" s="5">
        <v>0</v>
      </c>
      <c r="F46" s="7" t="s">
        <v>2</v>
      </c>
      <c r="G46" s="68"/>
      <c r="H46" s="68"/>
      <c r="I46" s="60"/>
      <c r="J46" s="51"/>
      <c r="K46" s="60"/>
    </row>
    <row r="47" spans="1:23" ht="31.5" customHeight="1" x14ac:dyDescent="0.25">
      <c r="A47" s="45" t="s">
        <v>110</v>
      </c>
      <c r="B47" s="47" t="s">
        <v>33</v>
      </c>
      <c r="C47" s="13" t="s">
        <v>4</v>
      </c>
      <c r="D47" s="5">
        <v>400</v>
      </c>
      <c r="E47" s="5">
        <v>0</v>
      </c>
      <c r="F47" s="7">
        <v>0</v>
      </c>
      <c r="G47" s="83" t="s">
        <v>42</v>
      </c>
      <c r="H47" s="8" t="s">
        <v>18</v>
      </c>
      <c r="I47" s="2">
        <v>2</v>
      </c>
      <c r="J47" s="58" t="s">
        <v>30</v>
      </c>
      <c r="K47" s="68"/>
    </row>
    <row r="48" spans="1:23" x14ac:dyDescent="0.25">
      <c r="A48" s="46"/>
      <c r="B48" s="41"/>
      <c r="C48" s="13" t="s">
        <v>20</v>
      </c>
      <c r="D48" s="5">
        <v>400</v>
      </c>
      <c r="E48" s="5">
        <v>0</v>
      </c>
      <c r="F48" s="7">
        <v>0</v>
      </c>
      <c r="G48" s="84"/>
      <c r="H48" s="8" t="s">
        <v>19</v>
      </c>
      <c r="I48" s="2">
        <v>0</v>
      </c>
      <c r="J48" s="59"/>
      <c r="K48" s="68"/>
    </row>
    <row r="49" spans="1:14" x14ac:dyDescent="0.25">
      <c r="A49" s="46"/>
      <c r="B49" s="41"/>
      <c r="C49" s="13" t="s">
        <v>22</v>
      </c>
      <c r="D49" s="5">
        <v>0</v>
      </c>
      <c r="E49" s="5">
        <v>0</v>
      </c>
      <c r="F49" s="7" t="s">
        <v>2</v>
      </c>
      <c r="G49" s="84"/>
      <c r="H49" s="8" t="s">
        <v>21</v>
      </c>
      <c r="I49" s="2">
        <v>0</v>
      </c>
      <c r="J49" s="59"/>
      <c r="K49" s="68"/>
    </row>
    <row r="50" spans="1:14" x14ac:dyDescent="0.25">
      <c r="A50" s="46"/>
      <c r="B50" s="41"/>
      <c r="C50" s="13" t="s">
        <v>24</v>
      </c>
      <c r="D50" s="5">
        <v>0</v>
      </c>
      <c r="E50" s="5">
        <v>0</v>
      </c>
      <c r="F50" s="7" t="s">
        <v>2</v>
      </c>
      <c r="G50" s="84"/>
      <c r="H50" s="8" t="s">
        <v>23</v>
      </c>
      <c r="I50" s="2">
        <v>2</v>
      </c>
      <c r="J50" s="59"/>
      <c r="K50" s="68"/>
    </row>
    <row r="51" spans="1:14" x14ac:dyDescent="0.25">
      <c r="A51" s="72"/>
      <c r="B51" s="51"/>
      <c r="C51" s="13" t="s">
        <v>26</v>
      </c>
      <c r="D51" s="5">
        <v>0</v>
      </c>
      <c r="E51" s="5">
        <v>0</v>
      </c>
      <c r="F51" s="7" t="s">
        <v>2</v>
      </c>
      <c r="G51" s="85"/>
      <c r="H51" s="8" t="s">
        <v>27</v>
      </c>
      <c r="I51" s="3">
        <v>0</v>
      </c>
      <c r="J51" s="60"/>
      <c r="K51" s="68"/>
    </row>
    <row r="52" spans="1:14" ht="46.5" customHeight="1" x14ac:dyDescent="0.25">
      <c r="A52" s="45" t="s">
        <v>63</v>
      </c>
      <c r="B52" s="47" t="s">
        <v>62</v>
      </c>
      <c r="C52" s="13" t="s">
        <v>4</v>
      </c>
      <c r="D52" s="5">
        <v>400</v>
      </c>
      <c r="E52" s="5">
        <v>0</v>
      </c>
      <c r="F52" s="7">
        <v>0</v>
      </c>
      <c r="G52" s="77" t="s">
        <v>109</v>
      </c>
      <c r="H52" s="68" t="s">
        <v>119</v>
      </c>
      <c r="I52" s="80" t="s">
        <v>64</v>
      </c>
      <c r="J52" s="58" t="s">
        <v>30</v>
      </c>
      <c r="K52" s="68" t="s">
        <v>121</v>
      </c>
      <c r="N52" s="47"/>
    </row>
    <row r="53" spans="1:14" ht="36" customHeight="1" x14ac:dyDescent="0.25">
      <c r="A53" s="46"/>
      <c r="B53" s="41"/>
      <c r="C53" s="13" t="s">
        <v>20</v>
      </c>
      <c r="D53" s="5">
        <v>400</v>
      </c>
      <c r="E53" s="5">
        <v>0</v>
      </c>
      <c r="F53" s="7">
        <v>0</v>
      </c>
      <c r="G53" s="78"/>
      <c r="H53" s="68"/>
      <c r="I53" s="81"/>
      <c r="J53" s="59"/>
      <c r="K53" s="68"/>
      <c r="N53" s="41"/>
    </row>
    <row r="54" spans="1:14" x14ac:dyDescent="0.25">
      <c r="A54" s="46"/>
      <c r="B54" s="41"/>
      <c r="C54" s="13" t="s">
        <v>22</v>
      </c>
      <c r="D54" s="5">
        <v>0</v>
      </c>
      <c r="E54" s="5">
        <v>0</v>
      </c>
      <c r="F54" s="7" t="s">
        <v>2</v>
      </c>
      <c r="G54" s="78"/>
      <c r="H54" s="68" t="s">
        <v>120</v>
      </c>
      <c r="I54" s="81"/>
      <c r="J54" s="59"/>
      <c r="K54" s="68"/>
      <c r="N54" s="41"/>
    </row>
    <row r="55" spans="1:14" x14ac:dyDescent="0.25">
      <c r="A55" s="46"/>
      <c r="B55" s="41"/>
      <c r="C55" s="13" t="s">
        <v>24</v>
      </c>
      <c r="D55" s="5">
        <v>0</v>
      </c>
      <c r="E55" s="5">
        <v>0</v>
      </c>
      <c r="F55" s="7" t="s">
        <v>2</v>
      </c>
      <c r="G55" s="78"/>
      <c r="H55" s="68"/>
      <c r="I55" s="81"/>
      <c r="J55" s="59"/>
      <c r="K55" s="39" t="s">
        <v>122</v>
      </c>
      <c r="N55" s="41"/>
    </row>
    <row r="56" spans="1:14" ht="45.75" customHeight="1" x14ac:dyDescent="0.25">
      <c r="A56" s="72"/>
      <c r="B56" s="51"/>
      <c r="C56" s="13" t="s">
        <v>26</v>
      </c>
      <c r="D56" s="5">
        <v>0</v>
      </c>
      <c r="E56" s="5">
        <v>0</v>
      </c>
      <c r="F56" s="7" t="s">
        <v>2</v>
      </c>
      <c r="G56" s="79"/>
      <c r="H56" s="68"/>
      <c r="I56" s="82"/>
      <c r="J56" s="60"/>
      <c r="K56" s="91"/>
    </row>
    <row r="57" spans="1:14" x14ac:dyDescent="0.25">
      <c r="A57" s="45" t="s">
        <v>34</v>
      </c>
      <c r="B57" s="47" t="s">
        <v>35</v>
      </c>
      <c r="C57" s="13" t="s">
        <v>4</v>
      </c>
      <c r="D57" s="5">
        <f>D58+D59</f>
        <v>110093.90000000001</v>
      </c>
      <c r="E57" s="5">
        <f>E58+E59</f>
        <v>45787.700000000004</v>
      </c>
      <c r="F57" s="23">
        <f>E57/D57</f>
        <v>0.41589679355531961</v>
      </c>
      <c r="G57" s="47" t="s">
        <v>73</v>
      </c>
      <c r="H57" s="8" t="s">
        <v>18</v>
      </c>
      <c r="I57" s="2">
        <v>2</v>
      </c>
      <c r="J57" s="58" t="s">
        <v>36</v>
      </c>
      <c r="K57" s="68"/>
    </row>
    <row r="58" spans="1:14" x14ac:dyDescent="0.25">
      <c r="A58" s="46"/>
      <c r="B58" s="41"/>
      <c r="C58" s="13" t="s">
        <v>20</v>
      </c>
      <c r="D58" s="5">
        <f>D63+D73</f>
        <v>93377.600000000006</v>
      </c>
      <c r="E58" s="5">
        <f>E63</f>
        <v>39929.4</v>
      </c>
      <c r="F58" s="23">
        <f t="shared" ref="F58:F59" si="9">E58/D58</f>
        <v>0.42761218964719588</v>
      </c>
      <c r="G58" s="41"/>
      <c r="H58" s="8" t="s">
        <v>19</v>
      </c>
      <c r="I58" s="2">
        <v>0</v>
      </c>
      <c r="J58" s="59"/>
      <c r="K58" s="68"/>
    </row>
    <row r="59" spans="1:14" x14ac:dyDescent="0.25">
      <c r="A59" s="46"/>
      <c r="B59" s="41"/>
      <c r="C59" s="13" t="s">
        <v>22</v>
      </c>
      <c r="D59" s="5">
        <f t="shared" ref="D59:D61" si="10">D64+D69</f>
        <v>16716.3</v>
      </c>
      <c r="E59" s="5">
        <f t="shared" ref="E59:E60" si="11">E64</f>
        <v>5858.3</v>
      </c>
      <c r="F59" s="23">
        <f t="shared" si="9"/>
        <v>0.35045434695476874</v>
      </c>
      <c r="G59" s="41"/>
      <c r="H59" s="8" t="s">
        <v>21</v>
      </c>
      <c r="I59" s="2">
        <v>2</v>
      </c>
      <c r="J59" s="59"/>
      <c r="K59" s="68"/>
    </row>
    <row r="60" spans="1:14" x14ac:dyDescent="0.25">
      <c r="A60" s="46"/>
      <c r="B60" s="41"/>
      <c r="C60" s="13" t="s">
        <v>24</v>
      </c>
      <c r="D60" s="5">
        <f t="shared" si="10"/>
        <v>0</v>
      </c>
      <c r="E60" s="5">
        <f t="shared" si="11"/>
        <v>0</v>
      </c>
      <c r="F60" s="9" t="s">
        <v>2</v>
      </c>
      <c r="G60" s="41"/>
      <c r="H60" s="8" t="s">
        <v>23</v>
      </c>
      <c r="I60" s="2">
        <v>0</v>
      </c>
      <c r="J60" s="59"/>
      <c r="K60" s="68"/>
    </row>
    <row r="61" spans="1:14" x14ac:dyDescent="0.25">
      <c r="A61" s="72"/>
      <c r="B61" s="51"/>
      <c r="C61" s="13" t="s">
        <v>26</v>
      </c>
      <c r="D61" s="5">
        <f t="shared" si="10"/>
        <v>0</v>
      </c>
      <c r="E61" s="5">
        <v>0</v>
      </c>
      <c r="F61" s="9" t="s">
        <v>2</v>
      </c>
      <c r="G61" s="51"/>
      <c r="H61" s="8" t="s">
        <v>27</v>
      </c>
      <c r="I61" s="3">
        <v>0</v>
      </c>
      <c r="J61" s="60"/>
      <c r="K61" s="68"/>
    </row>
    <row r="62" spans="1:14" ht="69" customHeight="1" x14ac:dyDescent="0.25">
      <c r="A62" s="45" t="s">
        <v>112</v>
      </c>
      <c r="B62" s="47" t="s">
        <v>37</v>
      </c>
      <c r="C62" s="13" t="s">
        <v>4</v>
      </c>
      <c r="D62" s="5">
        <f>D63+D64</f>
        <v>110093.90000000001</v>
      </c>
      <c r="E62" s="5">
        <f>E63+E64</f>
        <v>45787.700000000004</v>
      </c>
      <c r="F62" s="23">
        <f>E62/D62</f>
        <v>0.41589679355531961</v>
      </c>
      <c r="G62" s="47" t="s">
        <v>138</v>
      </c>
      <c r="H62" s="47" t="s">
        <v>139</v>
      </c>
      <c r="I62" s="58" t="s">
        <v>32</v>
      </c>
      <c r="J62" s="58" t="s">
        <v>36</v>
      </c>
      <c r="K62" s="47" t="s">
        <v>123</v>
      </c>
    </row>
    <row r="63" spans="1:14" x14ac:dyDescent="0.25">
      <c r="A63" s="46"/>
      <c r="B63" s="41"/>
      <c r="C63" s="13" t="s">
        <v>20</v>
      </c>
      <c r="D63" s="5">
        <f>D68</f>
        <v>93377.600000000006</v>
      </c>
      <c r="E63" s="5">
        <f>E68</f>
        <v>39929.4</v>
      </c>
      <c r="F63" s="23">
        <f t="shared" ref="F63:F64" si="12">E63/D63</f>
        <v>0.42761218964719588</v>
      </c>
      <c r="G63" s="41"/>
      <c r="H63" s="51"/>
      <c r="I63" s="60"/>
      <c r="J63" s="59"/>
      <c r="K63" s="41"/>
    </row>
    <row r="64" spans="1:14" x14ac:dyDescent="0.25">
      <c r="A64" s="46"/>
      <c r="B64" s="41"/>
      <c r="C64" s="13" t="s">
        <v>22</v>
      </c>
      <c r="D64" s="5">
        <f>D74</f>
        <v>16716.3</v>
      </c>
      <c r="E64" s="5">
        <f>E74</f>
        <v>5858.3</v>
      </c>
      <c r="F64" s="23">
        <f t="shared" si="12"/>
        <v>0.35045434695476874</v>
      </c>
      <c r="G64" s="41"/>
      <c r="H64" s="47" t="s">
        <v>137</v>
      </c>
      <c r="I64" s="58" t="s">
        <v>32</v>
      </c>
      <c r="J64" s="59"/>
      <c r="K64" s="41"/>
    </row>
    <row r="65" spans="1:15" ht="31.5" customHeight="1" x14ac:dyDescent="0.25">
      <c r="A65" s="46"/>
      <c r="B65" s="41"/>
      <c r="C65" s="13" t="s">
        <v>24</v>
      </c>
      <c r="D65" s="5">
        <v>0</v>
      </c>
      <c r="E65" s="5">
        <v>0</v>
      </c>
      <c r="F65" s="9" t="s">
        <v>2</v>
      </c>
      <c r="G65" s="41"/>
      <c r="H65" s="41"/>
      <c r="I65" s="59"/>
      <c r="J65" s="59"/>
      <c r="K65" s="41"/>
      <c r="O65" s="39" t="s">
        <v>67</v>
      </c>
    </row>
    <row r="66" spans="1:15" x14ac:dyDescent="0.25">
      <c r="A66" s="72"/>
      <c r="B66" s="51"/>
      <c r="C66" s="13" t="s">
        <v>26</v>
      </c>
      <c r="D66" s="5">
        <v>0</v>
      </c>
      <c r="E66" s="5">
        <v>0</v>
      </c>
      <c r="F66" s="9" t="s">
        <v>2</v>
      </c>
      <c r="G66" s="51"/>
      <c r="H66" s="51"/>
      <c r="I66" s="60"/>
      <c r="J66" s="60"/>
      <c r="K66" s="51"/>
      <c r="O66" s="40"/>
    </row>
    <row r="67" spans="1:15" ht="42" customHeight="1" x14ac:dyDescent="0.25">
      <c r="A67" s="45" t="s">
        <v>58</v>
      </c>
      <c r="B67" s="47" t="s">
        <v>60</v>
      </c>
      <c r="C67" s="13" t="s">
        <v>4</v>
      </c>
      <c r="D67" s="5">
        <f>D68+D69+D70+D71</f>
        <v>93377.600000000006</v>
      </c>
      <c r="E67" s="5">
        <f>E68</f>
        <v>39929.4</v>
      </c>
      <c r="F67" s="25">
        <f>E67/D67</f>
        <v>0.42761218964719588</v>
      </c>
      <c r="G67" s="10" t="s">
        <v>113</v>
      </c>
      <c r="H67" s="1" t="s">
        <v>113</v>
      </c>
      <c r="I67" s="44" t="s">
        <v>32</v>
      </c>
      <c r="J67" s="42" t="s">
        <v>36</v>
      </c>
      <c r="K67" s="39" t="s">
        <v>142</v>
      </c>
      <c r="N67" s="10"/>
      <c r="O67" s="41" t="s">
        <v>68</v>
      </c>
    </row>
    <row r="68" spans="1:15" ht="33" customHeight="1" x14ac:dyDescent="0.25">
      <c r="A68" s="46"/>
      <c r="B68" s="41"/>
      <c r="C68" s="13" t="s">
        <v>20</v>
      </c>
      <c r="D68" s="5">
        <v>93377.600000000006</v>
      </c>
      <c r="E68" s="5">
        <v>39929.4</v>
      </c>
      <c r="F68" s="25">
        <f>E68/D68</f>
        <v>0.42761218964719588</v>
      </c>
      <c r="G68" s="68" t="s">
        <v>117</v>
      </c>
      <c r="H68" s="68" t="s">
        <v>140</v>
      </c>
      <c r="I68" s="44"/>
      <c r="J68" s="42"/>
      <c r="K68" s="91"/>
      <c r="O68" s="41"/>
    </row>
    <row r="69" spans="1:15" ht="45" customHeight="1" x14ac:dyDescent="0.25">
      <c r="A69" s="46"/>
      <c r="B69" s="41"/>
      <c r="C69" s="13" t="s">
        <v>22</v>
      </c>
      <c r="D69" s="5">
        <v>0</v>
      </c>
      <c r="E69" s="5">
        <v>0</v>
      </c>
      <c r="F69" s="9" t="s">
        <v>2</v>
      </c>
      <c r="G69" s="68"/>
      <c r="H69" s="68"/>
      <c r="I69" s="44"/>
      <c r="J69" s="42"/>
      <c r="K69" s="39" t="s">
        <v>118</v>
      </c>
      <c r="O69" s="41"/>
    </row>
    <row r="70" spans="1:15" ht="41.25" customHeight="1" x14ac:dyDescent="0.25">
      <c r="A70" s="46"/>
      <c r="B70" s="41"/>
      <c r="C70" s="13" t="s">
        <v>24</v>
      </c>
      <c r="D70" s="5">
        <v>0</v>
      </c>
      <c r="E70" s="5">
        <v>0</v>
      </c>
      <c r="F70" s="9" t="s">
        <v>2</v>
      </c>
      <c r="G70" s="68" t="s">
        <v>114</v>
      </c>
      <c r="H70" s="68" t="s">
        <v>141</v>
      </c>
      <c r="I70" s="44"/>
      <c r="J70" s="42"/>
      <c r="K70" s="40"/>
      <c r="O70" s="47" t="s">
        <v>75</v>
      </c>
    </row>
    <row r="71" spans="1:15" ht="39" customHeight="1" x14ac:dyDescent="0.25">
      <c r="A71" s="46"/>
      <c r="B71" s="41"/>
      <c r="C71" s="13" t="s">
        <v>26</v>
      </c>
      <c r="D71" s="5">
        <v>0</v>
      </c>
      <c r="E71" s="5">
        <v>0</v>
      </c>
      <c r="F71" s="9" t="s">
        <v>2</v>
      </c>
      <c r="G71" s="68"/>
      <c r="H71" s="68"/>
      <c r="I71" s="44"/>
      <c r="J71" s="42"/>
      <c r="K71" s="91"/>
      <c r="O71" s="41"/>
    </row>
    <row r="72" spans="1:15" ht="103.5" customHeight="1" x14ac:dyDescent="0.25">
      <c r="A72" s="45" t="s">
        <v>59</v>
      </c>
      <c r="B72" s="47" t="s">
        <v>61</v>
      </c>
      <c r="C72" s="13" t="s">
        <v>4</v>
      </c>
      <c r="D72" s="5">
        <f>D74</f>
        <v>16716.3</v>
      </c>
      <c r="E72" s="5">
        <v>5858.3</v>
      </c>
      <c r="F72" s="7">
        <f>E72/D72</f>
        <v>0.35045434695476874</v>
      </c>
      <c r="G72" s="48" t="s">
        <v>116</v>
      </c>
      <c r="H72" s="43" t="s">
        <v>115</v>
      </c>
      <c r="I72" s="44" t="s">
        <v>32</v>
      </c>
      <c r="J72" s="42" t="s">
        <v>36</v>
      </c>
      <c r="K72" s="42" t="s">
        <v>143</v>
      </c>
      <c r="O72" s="41"/>
    </row>
    <row r="73" spans="1:15" x14ac:dyDescent="0.25">
      <c r="A73" s="46"/>
      <c r="B73" s="41"/>
      <c r="C73" s="13" t="s">
        <v>20</v>
      </c>
      <c r="D73" s="5">
        <v>0</v>
      </c>
      <c r="E73" s="5">
        <v>0</v>
      </c>
      <c r="F73" s="20" t="s">
        <v>2</v>
      </c>
      <c r="G73" s="49"/>
      <c r="H73" s="43"/>
      <c r="I73" s="44"/>
      <c r="J73" s="42"/>
      <c r="K73" s="42"/>
      <c r="O73" s="41"/>
    </row>
    <row r="74" spans="1:15" x14ac:dyDescent="0.25">
      <c r="A74" s="46"/>
      <c r="B74" s="41"/>
      <c r="C74" s="13" t="s">
        <v>22</v>
      </c>
      <c r="D74" s="5">
        <v>16716.3</v>
      </c>
      <c r="E74" s="5">
        <v>5858.3</v>
      </c>
      <c r="F74" s="7">
        <f t="shared" ref="F74" si="13">E74/D74</f>
        <v>0.35045434695476874</v>
      </c>
      <c r="G74" s="49"/>
      <c r="H74" s="43"/>
      <c r="I74" s="44"/>
      <c r="J74" s="42"/>
      <c r="K74" s="42"/>
      <c r="O74" s="51"/>
    </row>
    <row r="75" spans="1:15" ht="19.5" customHeight="1" x14ac:dyDescent="0.25">
      <c r="A75" s="46"/>
      <c r="B75" s="41"/>
      <c r="C75" s="13" t="s">
        <v>24</v>
      </c>
      <c r="D75" s="5">
        <v>0</v>
      </c>
      <c r="E75" s="5">
        <v>0</v>
      </c>
      <c r="F75" s="22" t="s">
        <v>2</v>
      </c>
      <c r="G75" s="49"/>
      <c r="H75" s="43"/>
      <c r="I75" s="44"/>
      <c r="J75" s="42"/>
      <c r="K75" s="42"/>
    </row>
    <row r="76" spans="1:15" ht="52.5" customHeight="1" x14ac:dyDescent="0.25">
      <c r="A76" s="46"/>
      <c r="B76" s="41"/>
      <c r="C76" s="13" t="s">
        <v>26</v>
      </c>
      <c r="D76" s="5">
        <v>0</v>
      </c>
      <c r="E76" s="5">
        <v>0</v>
      </c>
      <c r="F76" s="22" t="s">
        <v>2</v>
      </c>
      <c r="G76" s="50"/>
      <c r="H76" s="43"/>
      <c r="I76" s="44"/>
      <c r="J76" s="42"/>
      <c r="K76" s="42"/>
    </row>
    <row r="77" spans="1:15" x14ac:dyDescent="0.25">
      <c r="A77" s="89">
        <v>3</v>
      </c>
      <c r="B77" s="95" t="s">
        <v>135</v>
      </c>
      <c r="C77" s="35" t="s">
        <v>4</v>
      </c>
      <c r="D77" s="36">
        <f>SUM(D78:D81)</f>
        <v>167887.7</v>
      </c>
      <c r="E77" s="36">
        <f>SUM(E78:E81)</f>
        <v>4351.3999999999996</v>
      </c>
      <c r="F77" s="37">
        <f t="shared" ref="F77:F93" si="14">SUM(E77/D77)</f>
        <v>2.5918515769767524E-2</v>
      </c>
      <c r="G77" s="64" t="s">
        <v>85</v>
      </c>
      <c r="H77" s="38" t="s">
        <v>18</v>
      </c>
      <c r="I77" s="35">
        <v>2</v>
      </c>
      <c r="J77" s="86" t="s">
        <v>56</v>
      </c>
      <c r="K77" s="96"/>
    </row>
    <row r="78" spans="1:15" x14ac:dyDescent="0.25">
      <c r="A78" s="89"/>
      <c r="B78" s="95"/>
      <c r="C78" s="35" t="s">
        <v>20</v>
      </c>
      <c r="D78" s="36">
        <f>D83</f>
        <v>167887.7</v>
      </c>
      <c r="E78" s="36">
        <f>E83</f>
        <v>4351.3999999999996</v>
      </c>
      <c r="F78" s="37">
        <f t="shared" si="14"/>
        <v>2.5918515769767524E-2</v>
      </c>
      <c r="G78" s="65"/>
      <c r="H78" s="38" t="s">
        <v>19</v>
      </c>
      <c r="I78" s="35">
        <v>0</v>
      </c>
      <c r="J78" s="87"/>
      <c r="K78" s="97"/>
    </row>
    <row r="79" spans="1:15" x14ac:dyDescent="0.25">
      <c r="A79" s="89"/>
      <c r="B79" s="95"/>
      <c r="C79" s="35" t="s">
        <v>22</v>
      </c>
      <c r="D79" s="5">
        <v>0</v>
      </c>
      <c r="E79" s="5">
        <v>0</v>
      </c>
      <c r="F79" s="37" t="s">
        <v>2</v>
      </c>
      <c r="G79" s="65"/>
      <c r="H79" s="38" t="s">
        <v>21</v>
      </c>
      <c r="I79" s="35">
        <v>1</v>
      </c>
      <c r="J79" s="87"/>
      <c r="K79" s="97"/>
    </row>
    <row r="80" spans="1:15" x14ac:dyDescent="0.25">
      <c r="A80" s="89"/>
      <c r="B80" s="95"/>
      <c r="C80" s="35" t="s">
        <v>24</v>
      </c>
      <c r="D80" s="5">
        <v>0</v>
      </c>
      <c r="E80" s="5">
        <v>0</v>
      </c>
      <c r="F80" s="37" t="s">
        <v>2</v>
      </c>
      <c r="G80" s="65"/>
      <c r="H80" s="38" t="s">
        <v>23</v>
      </c>
      <c r="I80" s="35">
        <v>1</v>
      </c>
      <c r="J80" s="87"/>
      <c r="K80" s="97"/>
    </row>
    <row r="81" spans="1:11" x14ac:dyDescent="0.25">
      <c r="A81" s="89"/>
      <c r="B81" s="95"/>
      <c r="C81" s="35" t="s">
        <v>26</v>
      </c>
      <c r="D81" s="5">
        <v>0</v>
      </c>
      <c r="E81" s="5">
        <v>0</v>
      </c>
      <c r="F81" s="37" t="s">
        <v>2</v>
      </c>
      <c r="G81" s="66"/>
      <c r="H81" s="38" t="s">
        <v>25</v>
      </c>
      <c r="I81" s="37">
        <v>0</v>
      </c>
      <c r="J81" s="87"/>
      <c r="K81" s="98"/>
    </row>
    <row r="82" spans="1:11" x14ac:dyDescent="0.25">
      <c r="A82" s="99" t="s">
        <v>132</v>
      </c>
      <c r="B82" s="100" t="s">
        <v>86</v>
      </c>
      <c r="C82" s="35" t="s">
        <v>4</v>
      </c>
      <c r="D82" s="36">
        <f>SUM(D83:D86)</f>
        <v>167887.7</v>
      </c>
      <c r="E82" s="36">
        <f>SUM(E83:E86)</f>
        <v>4351.3999999999996</v>
      </c>
      <c r="F82" s="37">
        <f t="shared" si="14"/>
        <v>2.5918515769767524E-2</v>
      </c>
      <c r="G82" s="100" t="s">
        <v>85</v>
      </c>
      <c r="H82" s="38" t="s">
        <v>18</v>
      </c>
      <c r="I82" s="35">
        <v>2</v>
      </c>
      <c r="J82" s="87"/>
      <c r="K82" s="100"/>
    </row>
    <row r="83" spans="1:11" x14ac:dyDescent="0.25">
      <c r="A83" s="99"/>
      <c r="B83" s="100"/>
      <c r="C83" s="35" t="s">
        <v>20</v>
      </c>
      <c r="D83" s="36">
        <f>SUM(D88+D93)</f>
        <v>167887.7</v>
      </c>
      <c r="E83" s="36">
        <f>SUM(E88+E93)</f>
        <v>4351.3999999999996</v>
      </c>
      <c r="F83" s="37">
        <f t="shared" si="14"/>
        <v>2.5918515769767524E-2</v>
      </c>
      <c r="G83" s="100"/>
      <c r="H83" s="38" t="s">
        <v>19</v>
      </c>
      <c r="I83" s="35">
        <v>0</v>
      </c>
      <c r="J83" s="87"/>
      <c r="K83" s="100"/>
    </row>
    <row r="84" spans="1:11" x14ac:dyDescent="0.25">
      <c r="A84" s="99"/>
      <c r="B84" s="100"/>
      <c r="C84" s="35" t="s">
        <v>22</v>
      </c>
      <c r="D84" s="5">
        <v>0</v>
      </c>
      <c r="E84" s="5">
        <v>0</v>
      </c>
      <c r="F84" s="37" t="s">
        <v>2</v>
      </c>
      <c r="G84" s="100"/>
      <c r="H84" s="38" t="s">
        <v>21</v>
      </c>
      <c r="I84" s="35">
        <v>1</v>
      </c>
      <c r="J84" s="87"/>
      <c r="K84" s="100"/>
    </row>
    <row r="85" spans="1:11" x14ac:dyDescent="0.25">
      <c r="A85" s="99"/>
      <c r="B85" s="100"/>
      <c r="C85" s="35" t="s">
        <v>24</v>
      </c>
      <c r="D85" s="5">
        <v>0</v>
      </c>
      <c r="E85" s="5">
        <v>0</v>
      </c>
      <c r="F85" s="37" t="s">
        <v>2</v>
      </c>
      <c r="G85" s="100"/>
      <c r="H85" s="38" t="s">
        <v>23</v>
      </c>
      <c r="I85" s="35">
        <v>1</v>
      </c>
      <c r="J85" s="87"/>
      <c r="K85" s="100"/>
    </row>
    <row r="86" spans="1:11" x14ac:dyDescent="0.25">
      <c r="A86" s="99"/>
      <c r="B86" s="100"/>
      <c r="C86" s="35" t="s">
        <v>26</v>
      </c>
      <c r="D86" s="5">
        <v>0</v>
      </c>
      <c r="E86" s="5">
        <v>0</v>
      </c>
      <c r="F86" s="37" t="s">
        <v>2</v>
      </c>
      <c r="G86" s="100"/>
      <c r="H86" s="38" t="s">
        <v>25</v>
      </c>
      <c r="I86" s="37">
        <f>SUM(I83/I82)</f>
        <v>0</v>
      </c>
      <c r="J86" s="87"/>
      <c r="K86" s="100"/>
    </row>
    <row r="87" spans="1:11" ht="50.25" customHeight="1" x14ac:dyDescent="0.25">
      <c r="A87" s="101" t="s">
        <v>133</v>
      </c>
      <c r="B87" s="100" t="s">
        <v>87</v>
      </c>
      <c r="C87" s="35" t="s">
        <v>4</v>
      </c>
      <c r="D87" s="36">
        <f>SUM(D88:D91)</f>
        <v>30651.5</v>
      </c>
      <c r="E87" s="5">
        <v>0</v>
      </c>
      <c r="F87" s="37">
        <f t="shared" si="14"/>
        <v>0</v>
      </c>
      <c r="G87" s="68" t="s">
        <v>90</v>
      </c>
      <c r="H87" s="102" t="s">
        <v>81</v>
      </c>
      <c r="I87" s="89" t="s">
        <v>64</v>
      </c>
      <c r="J87" s="87"/>
      <c r="K87" s="39" t="s">
        <v>91</v>
      </c>
    </row>
    <row r="88" spans="1:11" ht="42.75" customHeight="1" x14ac:dyDescent="0.25">
      <c r="A88" s="101"/>
      <c r="B88" s="100"/>
      <c r="C88" s="35" t="s">
        <v>20</v>
      </c>
      <c r="D88" s="36">
        <v>30651.5</v>
      </c>
      <c r="E88" s="5">
        <v>0</v>
      </c>
      <c r="F88" s="37">
        <f t="shared" si="14"/>
        <v>0</v>
      </c>
      <c r="G88" s="68"/>
      <c r="H88" s="102"/>
      <c r="I88" s="89"/>
      <c r="J88" s="87"/>
      <c r="K88" s="40"/>
    </row>
    <row r="89" spans="1:11" ht="48.75" customHeight="1" x14ac:dyDescent="0.25">
      <c r="A89" s="101"/>
      <c r="B89" s="100"/>
      <c r="C89" s="35" t="s">
        <v>22</v>
      </c>
      <c r="D89" s="5">
        <v>0</v>
      </c>
      <c r="E89" s="5">
        <v>0</v>
      </c>
      <c r="F89" s="37" t="s">
        <v>2</v>
      </c>
      <c r="G89" s="68"/>
      <c r="H89" s="102"/>
      <c r="I89" s="89"/>
      <c r="J89" s="87"/>
      <c r="K89" s="40"/>
    </row>
    <row r="90" spans="1:11" ht="54" customHeight="1" x14ac:dyDescent="0.25">
      <c r="A90" s="101"/>
      <c r="B90" s="100"/>
      <c r="C90" s="35" t="s">
        <v>24</v>
      </c>
      <c r="D90" s="5">
        <v>0</v>
      </c>
      <c r="E90" s="5">
        <v>0</v>
      </c>
      <c r="F90" s="37" t="s">
        <v>2</v>
      </c>
      <c r="G90" s="68"/>
      <c r="H90" s="102"/>
      <c r="I90" s="89"/>
      <c r="J90" s="87"/>
      <c r="K90" s="40"/>
    </row>
    <row r="91" spans="1:11" ht="22.5" customHeight="1" x14ac:dyDescent="0.25">
      <c r="A91" s="101"/>
      <c r="B91" s="100"/>
      <c r="C91" s="35" t="s">
        <v>26</v>
      </c>
      <c r="D91" s="5">
        <v>0</v>
      </c>
      <c r="E91" s="5">
        <v>0</v>
      </c>
      <c r="F91" s="37" t="s">
        <v>2</v>
      </c>
      <c r="G91" s="68"/>
      <c r="H91" s="102"/>
      <c r="I91" s="89"/>
      <c r="J91" s="87"/>
      <c r="K91" s="91"/>
    </row>
    <row r="92" spans="1:11" ht="52.5" customHeight="1" x14ac:dyDescent="0.25">
      <c r="A92" s="101" t="s">
        <v>134</v>
      </c>
      <c r="B92" s="100" t="s">
        <v>89</v>
      </c>
      <c r="C92" s="35" t="s">
        <v>4</v>
      </c>
      <c r="D92" s="36">
        <f>D93+D94+D95+D96</f>
        <v>137236.20000000001</v>
      </c>
      <c r="E92" s="36">
        <f>SUM(E93:E96)</f>
        <v>4351.3999999999996</v>
      </c>
      <c r="F92" s="37">
        <f t="shared" si="14"/>
        <v>3.1707377499522717E-2</v>
      </c>
      <c r="G92" s="38" t="s">
        <v>85</v>
      </c>
      <c r="H92" s="38" t="s">
        <v>88</v>
      </c>
      <c r="I92" s="89" t="s">
        <v>32</v>
      </c>
      <c r="J92" s="87"/>
      <c r="K92" s="90" t="s">
        <v>97</v>
      </c>
    </row>
    <row r="93" spans="1:11" ht="51" customHeight="1" x14ac:dyDescent="0.25">
      <c r="A93" s="101"/>
      <c r="B93" s="100"/>
      <c r="C93" s="35" t="s">
        <v>20</v>
      </c>
      <c r="D93" s="36">
        <v>137236.20000000001</v>
      </c>
      <c r="E93" s="36">
        <v>4351.3999999999996</v>
      </c>
      <c r="F93" s="37">
        <f t="shared" si="14"/>
        <v>3.1707377499522717E-2</v>
      </c>
      <c r="G93" s="92" t="s">
        <v>94</v>
      </c>
      <c r="H93" s="1" t="s">
        <v>92</v>
      </c>
      <c r="I93" s="89"/>
      <c r="J93" s="87"/>
      <c r="K93" s="90"/>
    </row>
    <row r="94" spans="1:11" ht="338.25" customHeight="1" x14ac:dyDescent="0.25">
      <c r="A94" s="101"/>
      <c r="B94" s="100"/>
      <c r="C94" s="35" t="s">
        <v>22</v>
      </c>
      <c r="D94" s="5">
        <v>0</v>
      </c>
      <c r="E94" s="5">
        <v>0</v>
      </c>
      <c r="F94" s="37" t="s">
        <v>2</v>
      </c>
      <c r="G94" s="93"/>
      <c r="H94" s="1" t="s">
        <v>96</v>
      </c>
      <c r="I94" s="89"/>
      <c r="J94" s="87"/>
      <c r="K94" s="90"/>
    </row>
    <row r="95" spans="1:11" ht="267" customHeight="1" x14ac:dyDescent="0.25">
      <c r="A95" s="101"/>
      <c r="B95" s="100"/>
      <c r="C95" s="35" t="s">
        <v>24</v>
      </c>
      <c r="D95" s="5">
        <v>0</v>
      </c>
      <c r="E95" s="5">
        <v>0</v>
      </c>
      <c r="F95" s="37" t="s">
        <v>2</v>
      </c>
      <c r="G95" s="93"/>
      <c r="H95" s="1" t="s">
        <v>93</v>
      </c>
      <c r="I95" s="89"/>
      <c r="J95" s="87"/>
      <c r="K95" s="90"/>
    </row>
    <row r="96" spans="1:11" ht="68.25" customHeight="1" x14ac:dyDescent="0.25">
      <c r="A96" s="101"/>
      <c r="B96" s="100"/>
      <c r="C96" s="35" t="s">
        <v>26</v>
      </c>
      <c r="D96" s="5">
        <v>0</v>
      </c>
      <c r="E96" s="5">
        <v>0</v>
      </c>
      <c r="F96" s="37" t="s">
        <v>2</v>
      </c>
      <c r="G96" s="94"/>
      <c r="H96" s="1" t="s">
        <v>95</v>
      </c>
      <c r="I96" s="89"/>
      <c r="J96" s="88"/>
      <c r="K96" s="90"/>
    </row>
  </sheetData>
  <mergeCells count="121">
    <mergeCell ref="K57:K61"/>
    <mergeCell ref="A62:A66"/>
    <mergeCell ref="B62:B66"/>
    <mergeCell ref="J62:J66"/>
    <mergeCell ref="A57:A61"/>
    <mergeCell ref="B57:B61"/>
    <mergeCell ref="K42:K46"/>
    <mergeCell ref="K37:K41"/>
    <mergeCell ref="K52:K54"/>
    <mergeCell ref="H52:H53"/>
    <mergeCell ref="H54:H56"/>
    <mergeCell ref="K55:K56"/>
    <mergeCell ref="H62:H63"/>
    <mergeCell ref="I62:I63"/>
    <mergeCell ref="H64:H66"/>
    <mergeCell ref="I64:I66"/>
    <mergeCell ref="J37:J41"/>
    <mergeCell ref="A42:A46"/>
    <mergeCell ref="B42:B46"/>
    <mergeCell ref="G42:G46"/>
    <mergeCell ref="H42:H46"/>
    <mergeCell ref="I42:I46"/>
    <mergeCell ref="J42:J46"/>
    <mergeCell ref="J52:J56"/>
    <mergeCell ref="G57:G61"/>
    <mergeCell ref="J57:J61"/>
    <mergeCell ref="I87:I91"/>
    <mergeCell ref="H87:H91"/>
    <mergeCell ref="A92:A96"/>
    <mergeCell ref="B92:B96"/>
    <mergeCell ref="G62:G66"/>
    <mergeCell ref="G70:G71"/>
    <mergeCell ref="G68:G69"/>
    <mergeCell ref="H68:H69"/>
    <mergeCell ref="H70:H71"/>
    <mergeCell ref="A52:A56"/>
    <mergeCell ref="G52:G56"/>
    <mergeCell ref="I52:I56"/>
    <mergeCell ref="A47:A51"/>
    <mergeCell ref="B47:B51"/>
    <mergeCell ref="G47:G51"/>
    <mergeCell ref="J47:J51"/>
    <mergeCell ref="K47:K51"/>
    <mergeCell ref="J77:J96"/>
    <mergeCell ref="I92:I96"/>
    <mergeCell ref="K92:K96"/>
    <mergeCell ref="G87:G91"/>
    <mergeCell ref="K87:K91"/>
    <mergeCell ref="G93:G96"/>
    <mergeCell ref="A77:A81"/>
    <mergeCell ref="B77:B81"/>
    <mergeCell ref="G77:G81"/>
    <mergeCell ref="K77:K81"/>
    <mergeCell ref="A82:A86"/>
    <mergeCell ref="B82:B86"/>
    <mergeCell ref="G82:G86"/>
    <mergeCell ref="K82:K86"/>
    <mergeCell ref="A87:A91"/>
    <mergeCell ref="B87:B91"/>
    <mergeCell ref="N52:N55"/>
    <mergeCell ref="A37:A41"/>
    <mergeCell ref="B37:B41"/>
    <mergeCell ref="G37:G41"/>
    <mergeCell ref="H37:H41"/>
    <mergeCell ref="I37:I41"/>
    <mergeCell ref="K7:K11"/>
    <mergeCell ref="K12:K16"/>
    <mergeCell ref="K17:K21"/>
    <mergeCell ref="G7:G11"/>
    <mergeCell ref="A27:A31"/>
    <mergeCell ref="B27:B31"/>
    <mergeCell ref="J27:J31"/>
    <mergeCell ref="A22:A26"/>
    <mergeCell ref="B22:B26"/>
    <mergeCell ref="G22:G26"/>
    <mergeCell ref="J22:J26"/>
    <mergeCell ref="K22:K26"/>
    <mergeCell ref="A32:A36"/>
    <mergeCell ref="B32:B36"/>
    <mergeCell ref="K32:K36"/>
    <mergeCell ref="I32:I36"/>
    <mergeCell ref="J32:J36"/>
    <mergeCell ref="B52:B56"/>
    <mergeCell ref="O30:O31"/>
    <mergeCell ref="G27:G31"/>
    <mergeCell ref="A2:K2"/>
    <mergeCell ref="A4:A5"/>
    <mergeCell ref="B4:B5"/>
    <mergeCell ref="C4:E4"/>
    <mergeCell ref="F4:F5"/>
    <mergeCell ref="G4:I4"/>
    <mergeCell ref="J4:J5"/>
    <mergeCell ref="K4:K5"/>
    <mergeCell ref="A12:A16"/>
    <mergeCell ref="A7:A11"/>
    <mergeCell ref="A17:A21"/>
    <mergeCell ref="J7:J11"/>
    <mergeCell ref="B12:B16"/>
    <mergeCell ref="G12:G16"/>
    <mergeCell ref="B17:B21"/>
    <mergeCell ref="G17:G21"/>
    <mergeCell ref="B7:B11"/>
    <mergeCell ref="J17:J21"/>
    <mergeCell ref="J12:J16"/>
    <mergeCell ref="O65:O66"/>
    <mergeCell ref="O67:O69"/>
    <mergeCell ref="K72:K76"/>
    <mergeCell ref="H72:H76"/>
    <mergeCell ref="I67:I71"/>
    <mergeCell ref="I72:I76"/>
    <mergeCell ref="J67:J71"/>
    <mergeCell ref="J72:J76"/>
    <mergeCell ref="A67:A71"/>
    <mergeCell ref="A72:A76"/>
    <mergeCell ref="B67:B71"/>
    <mergeCell ref="B72:B76"/>
    <mergeCell ref="G72:G76"/>
    <mergeCell ref="O70:O74"/>
    <mergeCell ref="K62:K66"/>
    <mergeCell ref="K67:K68"/>
    <mergeCell ref="K69:K71"/>
  </mergeCells>
  <pageMargins left="0.25" right="0.25" top="0.75" bottom="0.75" header="0.3" footer="0.3"/>
  <pageSetup paperSize="9" scale="39" fitToHeight="0" orientation="landscape" r:id="rId1"/>
  <rowBreaks count="3" manualBreakCount="3">
    <brk id="31" max="10" man="1"/>
    <brk id="61" max="10" man="1"/>
    <brk id="9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L26" sqref="L26:L30"/>
    </sheetView>
  </sheetViews>
  <sheetFormatPr defaultRowHeight="15" x14ac:dyDescent="0.25"/>
  <cols>
    <col min="1" max="1" width="6.140625" style="15" bestFit="1" customWidth="1"/>
    <col min="2" max="2" width="29.140625" style="15" customWidth="1"/>
    <col min="3" max="3" width="15.140625" style="15" customWidth="1"/>
    <col min="4" max="4" width="10.5703125" style="15" bestFit="1" customWidth="1"/>
    <col min="5" max="5" width="9.85546875" style="15" customWidth="1"/>
    <col min="6" max="6" width="12.140625" style="15" customWidth="1"/>
    <col min="7" max="7" width="11" style="15" bestFit="1" customWidth="1"/>
    <col min="8" max="8" width="14.42578125" style="15" bestFit="1" customWidth="1"/>
    <col min="9" max="9" width="11.7109375" style="15" bestFit="1" customWidth="1"/>
    <col min="10" max="10" width="13.85546875" style="15" bestFit="1" customWidth="1"/>
    <col min="11" max="11" width="12.42578125" style="15" bestFit="1" customWidth="1"/>
    <col min="12" max="12" width="105.28515625" style="15" customWidth="1"/>
    <col min="13" max="16384" width="9.140625" style="15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06" t="s">
        <v>76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60" x14ac:dyDescent="0.25">
      <c r="A4" s="107" t="s">
        <v>0</v>
      </c>
      <c r="B4" s="107" t="s">
        <v>44</v>
      </c>
      <c r="C4" s="107" t="s">
        <v>45</v>
      </c>
      <c r="D4" s="107" t="s">
        <v>46</v>
      </c>
      <c r="E4" s="107" t="s">
        <v>47</v>
      </c>
      <c r="F4" s="107" t="s">
        <v>48</v>
      </c>
      <c r="G4" s="108" t="s">
        <v>49</v>
      </c>
      <c r="H4" s="17" t="s">
        <v>50</v>
      </c>
      <c r="I4" s="17" t="s">
        <v>51</v>
      </c>
      <c r="J4" s="108" t="s">
        <v>52</v>
      </c>
      <c r="K4" s="108" t="s">
        <v>53</v>
      </c>
      <c r="L4" s="107" t="s">
        <v>54</v>
      </c>
    </row>
    <row r="5" spans="1:12" x14ac:dyDescent="0.25">
      <c r="A5" s="107"/>
      <c r="B5" s="107"/>
      <c r="C5" s="107"/>
      <c r="D5" s="107"/>
      <c r="E5" s="107"/>
      <c r="F5" s="107"/>
      <c r="G5" s="108"/>
      <c r="H5" s="17" t="s">
        <v>55</v>
      </c>
      <c r="I5" s="17" t="s">
        <v>55</v>
      </c>
      <c r="J5" s="109"/>
      <c r="K5" s="109"/>
      <c r="L5" s="107"/>
    </row>
    <row r="6" spans="1:12" x14ac:dyDescent="0.25">
      <c r="A6" s="107">
        <v>1</v>
      </c>
      <c r="B6" s="110" t="s">
        <v>69</v>
      </c>
      <c r="C6" s="111" t="s">
        <v>56</v>
      </c>
      <c r="D6" s="107"/>
      <c r="E6" s="107" t="s">
        <v>77</v>
      </c>
      <c r="F6" s="17" t="s">
        <v>4</v>
      </c>
      <c r="G6" s="18">
        <f>SUM(G11)</f>
        <v>1338477.7</v>
      </c>
      <c r="H6" s="18">
        <f>SUM(H11)</f>
        <v>167887.7</v>
      </c>
      <c r="I6" s="18">
        <f t="shared" ref="I6" si="0">SUM(I11)</f>
        <v>4351.3999999999996</v>
      </c>
      <c r="J6" s="19">
        <f>SUM(I6/H6)</f>
        <v>2.5918515769767524E-2</v>
      </c>
      <c r="K6" s="114"/>
      <c r="L6" s="117"/>
    </row>
    <row r="7" spans="1:12" x14ac:dyDescent="0.25">
      <c r="A7" s="107"/>
      <c r="B7" s="110"/>
      <c r="C7" s="112"/>
      <c r="D7" s="107"/>
      <c r="E7" s="107"/>
      <c r="F7" s="17" t="s">
        <v>20</v>
      </c>
      <c r="G7" s="18">
        <f t="shared" ref="G7:I15" si="1">SUM(G12)</f>
        <v>1338477.7</v>
      </c>
      <c r="H7" s="18">
        <f t="shared" si="1"/>
        <v>167887.7</v>
      </c>
      <c r="I7" s="18">
        <f>SUM(I12)</f>
        <v>4351.3999999999996</v>
      </c>
      <c r="J7" s="19">
        <f t="shared" ref="J7" si="2">SUM(I7/H7)</f>
        <v>2.5918515769767524E-2</v>
      </c>
      <c r="K7" s="115"/>
      <c r="L7" s="118"/>
    </row>
    <row r="8" spans="1:12" x14ac:dyDescent="0.25">
      <c r="A8" s="107"/>
      <c r="B8" s="110"/>
      <c r="C8" s="112"/>
      <c r="D8" s="107"/>
      <c r="E8" s="107"/>
      <c r="F8" s="17" t="s">
        <v>22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9">
        <v>0</v>
      </c>
      <c r="K8" s="115"/>
      <c r="L8" s="118"/>
    </row>
    <row r="9" spans="1:12" x14ac:dyDescent="0.25">
      <c r="A9" s="107"/>
      <c r="B9" s="110"/>
      <c r="C9" s="112"/>
      <c r="D9" s="107"/>
      <c r="E9" s="107"/>
      <c r="F9" s="17" t="s">
        <v>24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9">
        <v>0</v>
      </c>
      <c r="K9" s="115"/>
      <c r="L9" s="118"/>
    </row>
    <row r="10" spans="1:12" x14ac:dyDescent="0.25">
      <c r="A10" s="107"/>
      <c r="B10" s="110"/>
      <c r="C10" s="112"/>
      <c r="D10" s="107"/>
      <c r="E10" s="107"/>
      <c r="F10" s="17" t="s">
        <v>26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9">
        <v>0</v>
      </c>
      <c r="K10" s="116"/>
      <c r="L10" s="118"/>
    </row>
    <row r="11" spans="1:12" x14ac:dyDescent="0.25">
      <c r="A11" s="107">
        <v>2</v>
      </c>
      <c r="B11" s="110" t="s">
        <v>57</v>
      </c>
      <c r="C11" s="112"/>
      <c r="D11" s="107"/>
      <c r="E11" s="107"/>
      <c r="F11" s="17" t="s">
        <v>4</v>
      </c>
      <c r="G11" s="18">
        <f>SUM(G16)</f>
        <v>1338477.7</v>
      </c>
      <c r="H11" s="18">
        <f>SUM(H16)</f>
        <v>167887.7</v>
      </c>
      <c r="I11" s="18">
        <f t="shared" si="1"/>
        <v>4351.3999999999996</v>
      </c>
      <c r="J11" s="19">
        <f>SUM(I11/H11)</f>
        <v>2.5918515769767524E-2</v>
      </c>
      <c r="K11" s="114"/>
      <c r="L11" s="118"/>
    </row>
    <row r="12" spans="1:12" x14ac:dyDescent="0.25">
      <c r="A12" s="107"/>
      <c r="B12" s="110"/>
      <c r="C12" s="112"/>
      <c r="D12" s="107"/>
      <c r="E12" s="107"/>
      <c r="F12" s="17" t="s">
        <v>20</v>
      </c>
      <c r="G12" s="18">
        <f t="shared" ref="G12:H15" si="3">SUM(G17)</f>
        <v>1338477.7</v>
      </c>
      <c r="H12" s="18">
        <f t="shared" si="3"/>
        <v>167887.7</v>
      </c>
      <c r="I12" s="18">
        <f t="shared" si="1"/>
        <v>4351.3999999999996</v>
      </c>
      <c r="J12" s="19">
        <f t="shared" ref="J12" si="4">SUM(I12/H12)</f>
        <v>2.5918515769767524E-2</v>
      </c>
      <c r="K12" s="115"/>
      <c r="L12" s="118"/>
    </row>
    <row r="13" spans="1:12" x14ac:dyDescent="0.25">
      <c r="A13" s="107"/>
      <c r="B13" s="110"/>
      <c r="C13" s="112"/>
      <c r="D13" s="107"/>
      <c r="E13" s="107"/>
      <c r="F13" s="17" t="s">
        <v>22</v>
      </c>
      <c r="G13" s="18">
        <f t="shared" si="3"/>
        <v>0</v>
      </c>
      <c r="H13" s="18">
        <f t="shared" si="3"/>
        <v>0</v>
      </c>
      <c r="I13" s="18">
        <f t="shared" si="1"/>
        <v>0</v>
      </c>
      <c r="J13" s="19">
        <v>0</v>
      </c>
      <c r="K13" s="115"/>
      <c r="L13" s="118"/>
    </row>
    <row r="14" spans="1:12" x14ac:dyDescent="0.25">
      <c r="A14" s="107"/>
      <c r="B14" s="110"/>
      <c r="C14" s="112"/>
      <c r="D14" s="107"/>
      <c r="E14" s="107"/>
      <c r="F14" s="17" t="s">
        <v>24</v>
      </c>
      <c r="G14" s="18">
        <f t="shared" si="3"/>
        <v>0</v>
      </c>
      <c r="H14" s="18">
        <f t="shared" si="3"/>
        <v>0</v>
      </c>
      <c r="I14" s="18">
        <f t="shared" si="1"/>
        <v>0</v>
      </c>
      <c r="J14" s="19">
        <v>0</v>
      </c>
      <c r="K14" s="115"/>
      <c r="L14" s="118"/>
    </row>
    <row r="15" spans="1:12" x14ac:dyDescent="0.25">
      <c r="A15" s="107"/>
      <c r="B15" s="110"/>
      <c r="C15" s="112"/>
      <c r="D15" s="107"/>
      <c r="E15" s="107"/>
      <c r="F15" s="17" t="s">
        <v>26</v>
      </c>
      <c r="G15" s="18">
        <f t="shared" si="3"/>
        <v>0</v>
      </c>
      <c r="H15" s="18">
        <f t="shared" si="3"/>
        <v>0</v>
      </c>
      <c r="I15" s="18">
        <f t="shared" si="1"/>
        <v>0</v>
      </c>
      <c r="J15" s="19">
        <v>0</v>
      </c>
      <c r="K15" s="116"/>
      <c r="L15" s="118"/>
    </row>
    <row r="16" spans="1:12" x14ac:dyDescent="0.25">
      <c r="A16" s="107">
        <v>3</v>
      </c>
      <c r="B16" s="110" t="s">
        <v>78</v>
      </c>
      <c r="C16" s="112"/>
      <c r="D16" s="107"/>
      <c r="E16" s="107" t="s">
        <v>77</v>
      </c>
      <c r="F16" s="17" t="s">
        <v>4</v>
      </c>
      <c r="G16" s="18">
        <f>SUM(G17:G20)</f>
        <v>1338477.7</v>
      </c>
      <c r="H16" s="18">
        <f>SUM(H17:H20)</f>
        <v>167887.7</v>
      </c>
      <c r="I16" s="18">
        <f t="shared" ref="I16" si="5">SUM(I17:I20)</f>
        <v>4351.3999999999996</v>
      </c>
      <c r="J16" s="19">
        <f>SUM(I16/H16)</f>
        <v>2.5918515769767524E-2</v>
      </c>
      <c r="K16" s="120"/>
      <c r="L16" s="118"/>
    </row>
    <row r="17" spans="1:12" x14ac:dyDescent="0.25">
      <c r="A17" s="107"/>
      <c r="B17" s="110"/>
      <c r="C17" s="112"/>
      <c r="D17" s="107"/>
      <c r="E17" s="107"/>
      <c r="F17" s="17" t="s">
        <v>20</v>
      </c>
      <c r="G17" s="18">
        <f>SUM(G26+G21)</f>
        <v>1338477.7</v>
      </c>
      <c r="H17" s="18">
        <f>SUM(H26+H21)</f>
        <v>167887.7</v>
      </c>
      <c r="I17" s="18">
        <f>SUM(I27+I22)</f>
        <v>4351.3999999999996</v>
      </c>
      <c r="J17" s="19">
        <f>SUM(I17/H17)</f>
        <v>2.5918515769767524E-2</v>
      </c>
      <c r="K17" s="120"/>
      <c r="L17" s="118"/>
    </row>
    <row r="18" spans="1:12" x14ac:dyDescent="0.25">
      <c r="A18" s="107"/>
      <c r="B18" s="110"/>
      <c r="C18" s="112"/>
      <c r="D18" s="107"/>
      <c r="E18" s="107"/>
      <c r="F18" s="17" t="s">
        <v>22</v>
      </c>
      <c r="G18" s="18">
        <v>0</v>
      </c>
      <c r="H18" s="18">
        <v>0</v>
      </c>
      <c r="I18" s="18">
        <v>0</v>
      </c>
      <c r="J18" s="19">
        <v>0</v>
      </c>
      <c r="K18" s="120"/>
      <c r="L18" s="118"/>
    </row>
    <row r="19" spans="1:12" x14ac:dyDescent="0.25">
      <c r="A19" s="107"/>
      <c r="B19" s="110"/>
      <c r="C19" s="112"/>
      <c r="D19" s="107"/>
      <c r="E19" s="107"/>
      <c r="F19" s="17" t="s">
        <v>24</v>
      </c>
      <c r="G19" s="18">
        <v>0</v>
      </c>
      <c r="H19" s="18">
        <v>0</v>
      </c>
      <c r="I19" s="18">
        <v>0</v>
      </c>
      <c r="J19" s="19">
        <v>0</v>
      </c>
      <c r="K19" s="120"/>
      <c r="L19" s="118"/>
    </row>
    <row r="20" spans="1:12" x14ac:dyDescent="0.25">
      <c r="A20" s="107"/>
      <c r="B20" s="110"/>
      <c r="C20" s="112"/>
      <c r="D20" s="107"/>
      <c r="E20" s="107"/>
      <c r="F20" s="17" t="s">
        <v>26</v>
      </c>
      <c r="G20" s="18">
        <v>0</v>
      </c>
      <c r="H20" s="18">
        <v>0</v>
      </c>
      <c r="I20" s="18">
        <v>0</v>
      </c>
      <c r="J20" s="19">
        <v>0</v>
      </c>
      <c r="K20" s="120"/>
      <c r="L20" s="119"/>
    </row>
    <row r="21" spans="1:12" x14ac:dyDescent="0.25">
      <c r="A21" s="121">
        <v>4</v>
      </c>
      <c r="B21" s="117" t="s">
        <v>79</v>
      </c>
      <c r="C21" s="112"/>
      <c r="D21" s="111" t="s">
        <v>80</v>
      </c>
      <c r="E21" s="121" t="s">
        <v>77</v>
      </c>
      <c r="F21" s="17" t="s">
        <v>4</v>
      </c>
      <c r="G21" s="18">
        <f>SUM(G22:G25)</f>
        <v>43326.2</v>
      </c>
      <c r="H21" s="18">
        <f>SUM(H22:H25)</f>
        <v>30651.5</v>
      </c>
      <c r="I21" s="18">
        <f t="shared" ref="I21" si="6">SUM(I22:I25)</f>
        <v>0</v>
      </c>
      <c r="J21" s="19">
        <f>SUM(I21/H21)</f>
        <v>0</v>
      </c>
      <c r="K21" s="124">
        <v>0</v>
      </c>
      <c r="L21" s="117" t="s">
        <v>81</v>
      </c>
    </row>
    <row r="22" spans="1:12" x14ac:dyDescent="0.25">
      <c r="A22" s="122"/>
      <c r="B22" s="118"/>
      <c r="C22" s="112"/>
      <c r="D22" s="112"/>
      <c r="E22" s="122"/>
      <c r="F22" s="17" t="s">
        <v>20</v>
      </c>
      <c r="G22" s="18">
        <v>43326.2</v>
      </c>
      <c r="H22" s="18">
        <v>30651.5</v>
      </c>
      <c r="I22" s="18">
        <v>0</v>
      </c>
      <c r="J22" s="19">
        <f>SUM(I22/H22)</f>
        <v>0</v>
      </c>
      <c r="K22" s="122"/>
      <c r="L22" s="118"/>
    </row>
    <row r="23" spans="1:12" x14ac:dyDescent="0.25">
      <c r="A23" s="122"/>
      <c r="B23" s="118"/>
      <c r="C23" s="112"/>
      <c r="D23" s="112"/>
      <c r="E23" s="122"/>
      <c r="F23" s="17" t="s">
        <v>22</v>
      </c>
      <c r="G23" s="18">
        <v>0</v>
      </c>
      <c r="H23" s="18">
        <v>0</v>
      </c>
      <c r="I23" s="18">
        <v>0</v>
      </c>
      <c r="J23" s="19">
        <v>0</v>
      </c>
      <c r="K23" s="122"/>
      <c r="L23" s="118"/>
    </row>
    <row r="24" spans="1:12" x14ac:dyDescent="0.25">
      <c r="A24" s="122"/>
      <c r="B24" s="118"/>
      <c r="C24" s="112"/>
      <c r="D24" s="112"/>
      <c r="E24" s="122"/>
      <c r="F24" s="17" t="s">
        <v>24</v>
      </c>
      <c r="G24" s="18">
        <v>0</v>
      </c>
      <c r="H24" s="18">
        <v>0</v>
      </c>
      <c r="I24" s="18">
        <v>0</v>
      </c>
      <c r="J24" s="19">
        <v>0</v>
      </c>
      <c r="K24" s="122"/>
      <c r="L24" s="118"/>
    </row>
    <row r="25" spans="1:12" x14ac:dyDescent="0.25">
      <c r="A25" s="123"/>
      <c r="B25" s="119"/>
      <c r="C25" s="112"/>
      <c r="D25" s="113"/>
      <c r="E25" s="123"/>
      <c r="F25" s="17" t="s">
        <v>26</v>
      </c>
      <c r="G25" s="18">
        <v>0</v>
      </c>
      <c r="H25" s="18">
        <v>0</v>
      </c>
      <c r="I25" s="18">
        <v>0</v>
      </c>
      <c r="J25" s="19">
        <v>0</v>
      </c>
      <c r="K25" s="123"/>
      <c r="L25" s="119"/>
    </row>
    <row r="26" spans="1:12" ht="86.25" customHeight="1" x14ac:dyDescent="0.25">
      <c r="A26" s="121">
        <v>5</v>
      </c>
      <c r="B26" s="117" t="s">
        <v>82</v>
      </c>
      <c r="C26" s="112"/>
      <c r="D26" s="111" t="s">
        <v>83</v>
      </c>
      <c r="E26" s="121" t="s">
        <v>77</v>
      </c>
      <c r="F26" s="17" t="s">
        <v>4</v>
      </c>
      <c r="G26" s="18">
        <f>SUM(G27:G30)</f>
        <v>1295151.5</v>
      </c>
      <c r="H26" s="18">
        <f>SUM(H27:H30)</f>
        <v>137236.20000000001</v>
      </c>
      <c r="I26" s="18">
        <f t="shared" ref="I26" si="7">SUM(I27:I30)</f>
        <v>4351.3999999999996</v>
      </c>
      <c r="J26" s="19">
        <f>SUM(I26/H26)</f>
        <v>3.1707377499522717E-2</v>
      </c>
      <c r="K26" s="124">
        <v>0.57499999999999996</v>
      </c>
      <c r="L26" s="117" t="s">
        <v>84</v>
      </c>
    </row>
    <row r="27" spans="1:12" ht="105" customHeight="1" x14ac:dyDescent="0.25">
      <c r="A27" s="122"/>
      <c r="B27" s="118"/>
      <c r="C27" s="112"/>
      <c r="D27" s="112"/>
      <c r="E27" s="122"/>
      <c r="F27" s="17" t="s">
        <v>20</v>
      </c>
      <c r="G27" s="18">
        <v>1295151.5</v>
      </c>
      <c r="H27" s="18">
        <v>137236.20000000001</v>
      </c>
      <c r="I27" s="18">
        <v>4351.3999999999996</v>
      </c>
      <c r="J27" s="19">
        <f>SUM(I27/H27)</f>
        <v>3.1707377499522717E-2</v>
      </c>
      <c r="K27" s="122"/>
      <c r="L27" s="118"/>
    </row>
    <row r="28" spans="1:12" ht="87.75" customHeight="1" x14ac:dyDescent="0.25">
      <c r="A28" s="122"/>
      <c r="B28" s="118"/>
      <c r="C28" s="112"/>
      <c r="D28" s="112"/>
      <c r="E28" s="122"/>
      <c r="F28" s="17" t="s">
        <v>22</v>
      </c>
      <c r="G28" s="18">
        <v>0</v>
      </c>
      <c r="H28" s="18">
        <v>0</v>
      </c>
      <c r="I28" s="18">
        <v>0</v>
      </c>
      <c r="J28" s="19">
        <v>0</v>
      </c>
      <c r="K28" s="122"/>
      <c r="L28" s="118"/>
    </row>
    <row r="29" spans="1:12" ht="72.75" customHeight="1" x14ac:dyDescent="0.25">
      <c r="A29" s="122"/>
      <c r="B29" s="118"/>
      <c r="C29" s="112"/>
      <c r="D29" s="112"/>
      <c r="E29" s="122"/>
      <c r="F29" s="17" t="s">
        <v>24</v>
      </c>
      <c r="G29" s="18">
        <v>0</v>
      </c>
      <c r="H29" s="18">
        <v>0</v>
      </c>
      <c r="I29" s="18">
        <v>0</v>
      </c>
      <c r="J29" s="19">
        <v>0</v>
      </c>
      <c r="K29" s="122"/>
      <c r="L29" s="118"/>
    </row>
    <row r="30" spans="1:12" ht="91.5" customHeight="1" x14ac:dyDescent="0.25">
      <c r="A30" s="123"/>
      <c r="B30" s="119"/>
      <c r="C30" s="113"/>
      <c r="D30" s="113"/>
      <c r="E30" s="123"/>
      <c r="F30" s="17" t="s">
        <v>26</v>
      </c>
      <c r="G30" s="18">
        <v>0</v>
      </c>
      <c r="H30" s="18">
        <v>0</v>
      </c>
      <c r="I30" s="18">
        <v>0</v>
      </c>
      <c r="J30" s="19">
        <v>0</v>
      </c>
      <c r="K30" s="123"/>
      <c r="L30" s="119"/>
    </row>
    <row r="31" spans="1:1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mergeCells count="38">
    <mergeCell ref="L26:L30"/>
    <mergeCell ref="A21:A25"/>
    <mergeCell ref="B21:B25"/>
    <mergeCell ref="D21:D25"/>
    <mergeCell ref="E21:E25"/>
    <mergeCell ref="K21:K25"/>
    <mergeCell ref="L21:L25"/>
    <mergeCell ref="A26:A30"/>
    <mergeCell ref="B26:B30"/>
    <mergeCell ref="D26:D30"/>
    <mergeCell ref="E26:E30"/>
    <mergeCell ref="K26:K30"/>
    <mergeCell ref="K6:K10"/>
    <mergeCell ref="L6:L20"/>
    <mergeCell ref="A11:A15"/>
    <mergeCell ref="B11:B15"/>
    <mergeCell ref="K11:K15"/>
    <mergeCell ref="A16:A20"/>
    <mergeCell ref="B16:B20"/>
    <mergeCell ref="D16:D20"/>
    <mergeCell ref="E16:E20"/>
    <mergeCell ref="K16:K20"/>
    <mergeCell ref="A6:A10"/>
    <mergeCell ref="B6:B10"/>
    <mergeCell ref="C6:C30"/>
    <mergeCell ref="D6:D15"/>
    <mergeCell ref="E6:E15"/>
    <mergeCell ref="A2:L2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6 мес 2025 10а</vt:lpstr>
      <vt:lpstr>10б</vt:lpstr>
      <vt:lpstr>'Отчет 6 мес 2025 10а'!_ftn1</vt:lpstr>
      <vt:lpstr>'Отчет 6 мес 2025 10а'!_ftnref1</vt:lpstr>
      <vt:lpstr>'Отчет 6 мес 2025 10а'!Область_печати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Лыба Надежда Валерьевна</cp:lastModifiedBy>
  <cp:lastPrinted>2025-07-16T09:20:46Z</cp:lastPrinted>
  <dcterms:created xsi:type="dcterms:W3CDTF">2024-06-30T20:03:53Z</dcterms:created>
  <dcterms:modified xsi:type="dcterms:W3CDTF">2025-07-16T09:20:49Z</dcterms:modified>
</cp:coreProperties>
</file>