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925"/>
  <workbookPr defaultThemeVersion="124226"/>
  <mc:AlternateContent xmlns:mc="http://schemas.openxmlformats.org/markup-compatibility/2006">
    <mc:Choice Requires="x15">
      <x15ac:absPath xmlns:x15ac="http://schemas.microsoft.com/office/spreadsheetml/2010/11/ac" url="\\dc-8\Public\КЭР\Отдел Березиной\Проектная деятельность\Отчеты\2025\2 квартал\"/>
    </mc:Choice>
  </mc:AlternateContent>
  <xr:revisionPtr revIDLastSave="0" documentId="13_ncr:1_{5CD31F41-31EF-4AE7-A4F7-6CC21018BB56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01.07.2025" sheetId="2" r:id="rId1"/>
  </sheets>
  <definedNames>
    <definedName name="_xlnm._FilterDatabase" localSheetId="0" hidden="1">'01.07.2025'!$A$13:$L$25</definedName>
    <definedName name="_xlnm.Print_Titles" localSheetId="0">'01.07.2025'!$9:$13</definedName>
    <definedName name="_xlnm.Print_Area" localSheetId="0">'01.07.2025'!$A$1:$L$25</definedName>
  </definedNames>
  <calcPr calcId="191029"/>
</workbook>
</file>

<file path=xl/calcChain.xml><?xml version="1.0" encoding="utf-8"?>
<calcChain xmlns="http://schemas.openxmlformats.org/spreadsheetml/2006/main">
  <c r="L25" i="2" l="1"/>
  <c r="J25" i="2"/>
  <c r="K25" i="2"/>
  <c r="H24" i="2"/>
  <c r="G24" i="2"/>
  <c r="J21" i="2"/>
  <c r="F19" i="2"/>
  <c r="I19" i="2"/>
  <c r="H19" i="2"/>
  <c r="G19" i="2"/>
  <c r="K17" i="2"/>
  <c r="F24" i="2"/>
  <c r="L17" i="2"/>
  <c r="J17" i="2"/>
  <c r="G25" i="2"/>
  <c r="F25" i="2"/>
  <c r="H17" i="2" l="1"/>
  <c r="G17" i="2"/>
  <c r="F17" i="2"/>
  <c r="I24" i="2" l="1"/>
  <c r="I23" i="2"/>
  <c r="L22" i="2"/>
  <c r="I21" i="2"/>
  <c r="I20" i="2"/>
  <c r="K18" i="2"/>
  <c r="L18" i="2"/>
  <c r="I17" i="2"/>
  <c r="I16" i="2"/>
  <c r="L15" i="2"/>
  <c r="K15" i="2"/>
  <c r="I25" i="2" l="1"/>
  <c r="K22" i="2"/>
  <c r="K14" i="2" s="1"/>
  <c r="J15" i="2"/>
  <c r="I15" i="2" s="1"/>
  <c r="L14" i="2"/>
  <c r="J18" i="2"/>
  <c r="J22" i="2"/>
  <c r="I22" i="2" l="1"/>
  <c r="I18" i="2"/>
  <c r="J14" i="2"/>
  <c r="I14" i="2" s="1"/>
  <c r="E16" i="2" l="1"/>
  <c r="H15" i="2" l="1"/>
  <c r="G15" i="2"/>
  <c r="E23" i="2"/>
  <c r="G18" i="2"/>
  <c r="F22" i="2"/>
  <c r="G22" i="2"/>
  <c r="E24" i="2" l="1"/>
  <c r="H25" i="2"/>
  <c r="H22" i="2" s="1"/>
  <c r="H18" i="2"/>
  <c r="F21" i="2"/>
  <c r="H14" i="2" l="1"/>
  <c r="F15" i="2"/>
  <c r="F18" i="2"/>
  <c r="E19" i="2" l="1"/>
  <c r="E25" i="2" l="1"/>
  <c r="E22" i="2"/>
  <c r="E20" i="2"/>
  <c r="E17" i="2"/>
  <c r="F14" i="2"/>
  <c r="E21" i="2"/>
  <c r="G14" i="2" l="1"/>
  <c r="E14" i="2" s="1"/>
  <c r="E18" i="2"/>
  <c r="E15" i="2"/>
</calcChain>
</file>

<file path=xl/sharedStrings.xml><?xml version="1.0" encoding="utf-8"?>
<sst xmlns="http://schemas.openxmlformats.org/spreadsheetml/2006/main" count="53" uniqueCount="42">
  <si>
    <t>итого</t>
  </si>
  <si>
    <t>в т.ч. софинан-сирование</t>
  </si>
  <si>
    <t>№/п</t>
  </si>
  <si>
    <t>в том числе:</t>
  </si>
  <si>
    <t>ИТОГО</t>
  </si>
  <si>
    <t>ВСЕГО по городу Мурманску</t>
  </si>
  <si>
    <t>Областной  (федеральный) бюджет</t>
  </si>
  <si>
    <t>Комитет по культуре</t>
  </si>
  <si>
    <t>Комитет по развитию городского хозяйства</t>
  </si>
  <si>
    <t>Главный распорядитель 
средств бюджета</t>
  </si>
  <si>
    <t>Перечень региональных проектов, 
направленных на реализацию национальных проектов</t>
  </si>
  <si>
    <t>руб.</t>
  </si>
  <si>
    <t>Комитет по образованию</t>
  </si>
  <si>
    <t>Комитет территориального развития и строительства</t>
  </si>
  <si>
    <t>Национальный проект "Молодёжь и дети", всего</t>
  </si>
  <si>
    <t>Национальный проект "Инфраструктура для жизни", всего</t>
  </si>
  <si>
    <t>Национальный проект "Семья", всего</t>
  </si>
  <si>
    <t>Региональный проект "Региональная и местная дорожная сеть" (развитие и приведение в нормативное состояние автомобильных дорог регионального или межмуниципального, местного значения, включающих искусственные дорожные сооружения)</t>
  </si>
  <si>
    <t>Региональный проект "Всё лучшее детям" (приобретение учебного оборудования, интерактивной техники, демонстрационного оборудования)</t>
  </si>
  <si>
    <t>Муниципальный бюджет</t>
  </si>
  <si>
    <t>Региональный проект "Педагоги и наставники" (обеспечение выплат ежемесячного денежного вознаграждения: советникам директоров по воспитанию и взаимодействию с детскими общественными объединениями государственных общеобразовательных организаций; за классное руководство педагогическим работникам государственных и муниципальных образовательных организаций)</t>
  </si>
  <si>
    <t>Региональный проект "Формирование комфортной городской среды" (благоустройство общественных территорий (набережные, центральные площади, парки и т.д.)</t>
  </si>
  <si>
    <t>Региональный проект "Поддержка семьи" (капитальный ремонт и оснащение образовательных организаций)</t>
  </si>
  <si>
    <t>Региональный проект "Всё лучшее детям" (мероприятия по модернизации школьных систем образования)</t>
  </si>
  <si>
    <t>Целевая статья</t>
  </si>
  <si>
    <t>861И455550</t>
  </si>
  <si>
    <t>711Ю457502</t>
  </si>
  <si>
    <t>713Ю650500
713Ю651790
713Ю653030
713Ю6А0500
713Ю6А3030</t>
  </si>
  <si>
    <t>741Я555190
741Я554540</t>
  </si>
  <si>
    <t>711Я153150</t>
  </si>
  <si>
    <t>711Я153152
711Я1S3152
711Я1А3152</t>
  </si>
  <si>
    <t>Плановые назначения</t>
  </si>
  <si>
    <t>Исполнение</t>
  </si>
  <si>
    <t>2025 год</t>
  </si>
  <si>
    <t>Региональный проект "Семейные ценности и инфраструктура культуры" (софинансирование на проиобретение рояля, создание модельных муниципальных библиотек)</t>
  </si>
  <si>
    <t>по состоянию на 01.07.2025</t>
  </si>
  <si>
    <t>711Ю45750Б
711Ю4S750Б
711Ю4А750Б</t>
  </si>
  <si>
    <t>771И854473
771И8S4472
771И8А4472</t>
  </si>
  <si>
    <t>от ___________________ № ___________________</t>
  </si>
  <si>
    <t>Информация о расходах бюджета города Мурманска,</t>
  </si>
  <si>
    <t>направленных на реализацию национальных проектов в 2025 году</t>
  </si>
  <si>
    <t>Приложение № 2 к письму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</si>
</sst>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_₽_-;\-* #,##0.00\ _₽_-;_-* &quot;-&quot;??\ _₽_-;_-@_-"/>
  </numFmts>
  <fonts count="9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color rgb="FF000000"/>
      <name val="Arial Cy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9"/>
      <name val="Times New Roman"/>
      <family val="1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164" fontId="1" fillId="0" borderId="0" applyFont="0" applyFill="0" applyBorder="0" applyAlignment="0" applyProtection="0"/>
    <xf numFmtId="4" fontId="2" fillId="0" borderId="2">
      <alignment horizontal="right" vertical="top" shrinkToFit="1"/>
    </xf>
  </cellStyleXfs>
  <cellXfs count="39">
    <xf numFmtId="0" fontId="0" fillId="0" borderId="0" xfId="0"/>
    <xf numFmtId="0" fontId="3" fillId="0" borderId="0" xfId="0" applyFont="1"/>
    <xf numFmtId="0" fontId="5" fillId="0" borderId="1" xfId="0" applyFont="1" applyBorder="1" applyAlignment="1">
      <alignment horizontal="center"/>
    </xf>
    <xf numFmtId="0" fontId="3" fillId="0" borderId="0" xfId="0" applyFont="1" applyAlignment="1">
      <alignment horizontal="center" vertical="top"/>
    </xf>
    <xf numFmtId="0" fontId="6" fillId="0" borderId="1" xfId="0" applyFont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 vertical="center" wrapText="1"/>
    </xf>
    <xf numFmtId="0" fontId="4" fillId="2" borderId="1" xfId="0" applyFont="1" applyFill="1" applyBorder="1" applyAlignment="1">
      <alignment horizontal="center" vertical="top"/>
    </xf>
    <xf numFmtId="0" fontId="4" fillId="2" borderId="1" xfId="0" applyFont="1" applyFill="1" applyBorder="1" applyAlignment="1">
      <alignment horizontal="left"/>
    </xf>
    <xf numFmtId="0" fontId="3" fillId="2" borderId="1" xfId="0" applyFont="1" applyFill="1" applyBorder="1" applyAlignment="1">
      <alignment horizontal="left" vertical="center" textRotation="255" wrapText="1"/>
    </xf>
    <xf numFmtId="4" fontId="4" fillId="2" borderId="3" xfId="0" applyNumberFormat="1" applyFont="1" applyFill="1" applyBorder="1" applyAlignment="1">
      <alignment horizontal="right" vertical="top"/>
    </xf>
    <xf numFmtId="4" fontId="4" fillId="2" borderId="1" xfId="0" applyNumberFormat="1" applyFont="1" applyFill="1" applyBorder="1" applyAlignment="1">
      <alignment horizontal="right" vertical="top"/>
    </xf>
    <xf numFmtId="0" fontId="3" fillId="0" borderId="1" xfId="0" applyFont="1" applyBorder="1" applyAlignment="1">
      <alignment horizontal="center" vertical="center" wrapText="1"/>
    </xf>
    <xf numFmtId="0" fontId="3" fillId="0" borderId="1" xfId="0" quotePrefix="1" applyFont="1" applyBorder="1" applyAlignment="1">
      <alignment horizontal="left" vertical="top" wrapText="1"/>
    </xf>
    <xf numFmtId="0" fontId="3" fillId="0" borderId="1" xfId="0" applyFont="1" applyBorder="1" applyAlignment="1">
      <alignment horizontal="center" vertical="top"/>
    </xf>
    <xf numFmtId="0" fontId="3" fillId="0" borderId="1" xfId="0" applyFont="1" applyBorder="1" applyAlignment="1">
      <alignment horizontal="left" vertical="top"/>
    </xf>
    <xf numFmtId="4" fontId="3" fillId="0" borderId="3" xfId="0" applyNumberFormat="1" applyFont="1" applyBorder="1" applyAlignment="1">
      <alignment horizontal="right" vertical="top"/>
    </xf>
    <xf numFmtId="4" fontId="3" fillId="0" borderId="1" xfId="0" applyNumberFormat="1" applyFont="1" applyBorder="1" applyAlignment="1">
      <alignment horizontal="right" vertical="top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left" vertical="top" wrapText="1"/>
    </xf>
    <xf numFmtId="4" fontId="3" fillId="0" borderId="1" xfId="0" applyNumberFormat="1" applyFont="1" applyBorder="1" applyAlignment="1">
      <alignment vertical="top"/>
    </xf>
    <xf numFmtId="0" fontId="4" fillId="2" borderId="1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/>
    </xf>
    <xf numFmtId="0" fontId="3" fillId="0" borderId="0" xfId="0" applyFont="1" applyAlignment="1">
      <alignment horizontal="right" wrapText="1"/>
    </xf>
    <xf numFmtId="4" fontId="3" fillId="0" borderId="0" xfId="0" applyNumberFormat="1" applyFont="1"/>
    <xf numFmtId="0" fontId="3" fillId="0" borderId="1" xfId="0" applyFont="1" applyBorder="1" applyAlignment="1">
      <alignment horizontal="center" vertical="center"/>
    </xf>
    <xf numFmtId="164" fontId="3" fillId="0" borderId="0" xfId="1" applyFont="1"/>
    <xf numFmtId="0" fontId="7" fillId="0" borderId="0" xfId="0" applyFont="1" applyAlignment="1">
      <alignment horizontal="center"/>
    </xf>
    <xf numFmtId="0" fontId="8" fillId="0" borderId="0" xfId="0" applyFont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3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</cellXfs>
  <cellStyles count="3">
    <cellStyle name="xl27" xfId="2" xr:uid="{00000000-0005-0000-0000-000000000000}"/>
    <cellStyle name="Обычный" xfId="0" builtinId="0"/>
    <cellStyle name="Финансовый" xfId="1" builtinId="3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27"/>
  <sheetViews>
    <sheetView tabSelected="1" view="pageBreakPreview" zoomScale="85" zoomScaleNormal="85" zoomScaleSheetLayoutView="85" zoomScalePageLayoutView="70" workbookViewId="0">
      <selection activeCell="P6" sqref="P6"/>
    </sheetView>
  </sheetViews>
  <sheetFormatPr defaultColWidth="9.140625" defaultRowHeight="15.75" x14ac:dyDescent="0.25"/>
  <cols>
    <col min="1" max="1" width="4.42578125" style="23" customWidth="1"/>
    <col min="2" max="2" width="63.5703125" style="1" customWidth="1"/>
    <col min="3" max="3" width="15.7109375" style="3" hidden="1" customWidth="1"/>
    <col min="4" max="4" width="28" style="1" bestFit="1" customWidth="1"/>
    <col min="5" max="12" width="18" style="1" customWidth="1"/>
    <col min="13" max="16384" width="9.140625" style="1"/>
  </cols>
  <sheetData>
    <row r="1" spans="1:12" x14ac:dyDescent="0.25">
      <c r="H1" s="24"/>
      <c r="L1" s="24"/>
    </row>
    <row r="2" spans="1:12" ht="18.75" x14ac:dyDescent="0.3">
      <c r="H2" s="24"/>
      <c r="I2" s="29" t="s">
        <v>41</v>
      </c>
      <c r="J2" s="29"/>
      <c r="K2" s="29"/>
      <c r="L2" s="29"/>
    </row>
    <row r="3" spans="1:12" ht="18.75" x14ac:dyDescent="0.3">
      <c r="H3" s="24"/>
      <c r="I3" s="29" t="s">
        <v>38</v>
      </c>
      <c r="J3" s="29"/>
      <c r="K3" s="29"/>
      <c r="L3" s="29"/>
    </row>
    <row r="4" spans="1:12" ht="18.75" x14ac:dyDescent="0.3">
      <c r="A4" s="28" t="s">
        <v>39</v>
      </c>
      <c r="B4" s="28"/>
      <c r="C4" s="28"/>
      <c r="D4" s="28"/>
      <c r="E4" s="28"/>
      <c r="F4" s="28"/>
      <c r="G4" s="28"/>
      <c r="H4" s="28"/>
      <c r="I4" s="28"/>
      <c r="J4" s="28"/>
      <c r="K4" s="28"/>
      <c r="L4" s="28"/>
    </row>
    <row r="5" spans="1:12" ht="18.75" x14ac:dyDescent="0.3">
      <c r="A5" s="28" t="s">
        <v>40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</row>
    <row r="6" spans="1:12" ht="18.75" customHeight="1" x14ac:dyDescent="0.3">
      <c r="A6" s="28" t="s">
        <v>35</v>
      </c>
      <c r="B6" s="28"/>
      <c r="C6" s="28"/>
      <c r="D6" s="28"/>
      <c r="E6" s="28"/>
      <c r="F6" s="28"/>
      <c r="G6" s="28"/>
      <c r="H6" s="28"/>
      <c r="I6" s="28"/>
      <c r="J6" s="28"/>
      <c r="K6" s="28"/>
      <c r="L6" s="28"/>
    </row>
    <row r="7" spans="1:12" ht="12.75" customHeight="1" x14ac:dyDescent="0.3">
      <c r="A7" s="28"/>
      <c r="B7" s="28"/>
      <c r="C7" s="28"/>
      <c r="D7" s="28"/>
      <c r="E7" s="28"/>
      <c r="F7" s="28"/>
      <c r="G7" s="28"/>
      <c r="H7" s="28"/>
    </row>
    <row r="8" spans="1:12" x14ac:dyDescent="0.25">
      <c r="E8" s="25"/>
      <c r="H8" s="24"/>
      <c r="I8" s="25"/>
      <c r="L8" s="24" t="s">
        <v>11</v>
      </c>
    </row>
    <row r="9" spans="1:12" ht="21" customHeight="1" x14ac:dyDescent="0.25">
      <c r="A9" s="32" t="s">
        <v>2</v>
      </c>
      <c r="B9" s="31" t="s">
        <v>10</v>
      </c>
      <c r="C9" s="33" t="s">
        <v>24</v>
      </c>
      <c r="D9" s="31" t="s">
        <v>9</v>
      </c>
      <c r="E9" s="36" t="s">
        <v>33</v>
      </c>
      <c r="F9" s="37"/>
      <c r="G9" s="37"/>
      <c r="H9" s="37"/>
      <c r="I9" s="37"/>
      <c r="J9" s="37"/>
      <c r="K9" s="37"/>
      <c r="L9" s="38"/>
    </row>
    <row r="10" spans="1:12" ht="21" customHeight="1" x14ac:dyDescent="0.25">
      <c r="A10" s="32"/>
      <c r="B10" s="31"/>
      <c r="C10" s="34"/>
      <c r="D10" s="31"/>
      <c r="E10" s="31" t="s">
        <v>31</v>
      </c>
      <c r="F10" s="31"/>
      <c r="G10" s="31"/>
      <c r="H10" s="31"/>
      <c r="I10" s="31" t="s">
        <v>32</v>
      </c>
      <c r="J10" s="31"/>
      <c r="K10" s="31"/>
      <c r="L10" s="31"/>
    </row>
    <row r="11" spans="1:12" ht="15.75" customHeight="1" x14ac:dyDescent="0.25">
      <c r="A11" s="32"/>
      <c r="B11" s="31"/>
      <c r="C11" s="34"/>
      <c r="D11" s="31"/>
      <c r="E11" s="31" t="s">
        <v>4</v>
      </c>
      <c r="F11" s="30" t="s">
        <v>3</v>
      </c>
      <c r="G11" s="30"/>
      <c r="H11" s="30"/>
      <c r="I11" s="31" t="s">
        <v>4</v>
      </c>
      <c r="J11" s="30" t="s">
        <v>3</v>
      </c>
      <c r="K11" s="30"/>
      <c r="L11" s="30"/>
    </row>
    <row r="12" spans="1:12" x14ac:dyDescent="0.25">
      <c r="A12" s="32"/>
      <c r="B12" s="31"/>
      <c r="C12" s="34"/>
      <c r="D12" s="31"/>
      <c r="E12" s="31"/>
      <c r="F12" s="31" t="s">
        <v>6</v>
      </c>
      <c r="G12" s="30" t="s">
        <v>19</v>
      </c>
      <c r="H12" s="30"/>
      <c r="I12" s="31"/>
      <c r="J12" s="31" t="s">
        <v>6</v>
      </c>
      <c r="K12" s="30" t="s">
        <v>19</v>
      </c>
      <c r="L12" s="30"/>
    </row>
    <row r="13" spans="1:12" ht="31.5" x14ac:dyDescent="0.25">
      <c r="A13" s="32"/>
      <c r="B13" s="31"/>
      <c r="C13" s="35"/>
      <c r="D13" s="31"/>
      <c r="E13" s="31"/>
      <c r="F13" s="31"/>
      <c r="G13" s="26" t="s">
        <v>0</v>
      </c>
      <c r="H13" s="13" t="s">
        <v>1</v>
      </c>
      <c r="I13" s="31"/>
      <c r="J13" s="31"/>
      <c r="K13" s="26" t="s">
        <v>0</v>
      </c>
      <c r="L13" s="13" t="s">
        <v>1</v>
      </c>
    </row>
    <row r="14" spans="1:12" x14ac:dyDescent="0.25">
      <c r="A14" s="5"/>
      <c r="B14" s="7" t="s">
        <v>5</v>
      </c>
      <c r="C14" s="8"/>
      <c r="D14" s="10"/>
      <c r="E14" s="11">
        <f>F14+G14</f>
        <v>2287356466.0499997</v>
      </c>
      <c r="F14" s="12">
        <f>F15+F18+F22</f>
        <v>1972803714.5799999</v>
      </c>
      <c r="G14" s="12">
        <f>G15+G18+G22</f>
        <v>314552751.46999997</v>
      </c>
      <c r="H14" s="12">
        <f>H15+H18+H22</f>
        <v>314552751.46999997</v>
      </c>
      <c r="I14" s="11">
        <f>J14+K14</f>
        <v>589767504.77999997</v>
      </c>
      <c r="J14" s="12">
        <f>J15+J18+J22</f>
        <v>528593681.88999999</v>
      </c>
      <c r="K14" s="12">
        <f>K15+K18+K22</f>
        <v>61173822.890000001</v>
      </c>
      <c r="L14" s="12">
        <f>L15+L18+L22</f>
        <v>61173822.890000001</v>
      </c>
    </row>
    <row r="15" spans="1:12" ht="31.5" x14ac:dyDescent="0.25">
      <c r="A15" s="6">
        <v>1</v>
      </c>
      <c r="B15" s="22" t="s">
        <v>15</v>
      </c>
      <c r="C15" s="8"/>
      <c r="D15" s="9"/>
      <c r="E15" s="11">
        <f t="shared" ref="E15" si="0">F15+G15</f>
        <v>1345237180.8699999</v>
      </c>
      <c r="F15" s="12">
        <f>SUM(F16:F17)</f>
        <v>1141879460</v>
      </c>
      <c r="G15" s="12">
        <f>SUM(G16:G17)</f>
        <v>203357720.87</v>
      </c>
      <c r="H15" s="12">
        <f>SUM(H16:H17)</f>
        <v>203357720.87</v>
      </c>
      <c r="I15" s="11">
        <f t="shared" ref="I15" si="1">J15+K15</f>
        <v>321890872.03000003</v>
      </c>
      <c r="J15" s="12">
        <f>SUM(J16:J17)</f>
        <v>271159647.43000001</v>
      </c>
      <c r="K15" s="12">
        <f>SUM(K16:K17)</f>
        <v>50731224.600000001</v>
      </c>
      <c r="L15" s="12">
        <f>SUM(L16:L17)</f>
        <v>50731224.600000001</v>
      </c>
    </row>
    <row r="16" spans="1:12" ht="47.25" x14ac:dyDescent="0.25">
      <c r="A16" s="4"/>
      <c r="B16" s="14" t="s">
        <v>21</v>
      </c>
      <c r="C16" s="15" t="s">
        <v>25</v>
      </c>
      <c r="D16" s="16" t="s">
        <v>7</v>
      </c>
      <c r="E16" s="17">
        <f>F16+G16</f>
        <v>201758920</v>
      </c>
      <c r="F16" s="18">
        <v>100879460</v>
      </c>
      <c r="G16" s="18">
        <v>100879460</v>
      </c>
      <c r="H16" s="18">
        <v>100879460</v>
      </c>
      <c r="I16" s="17">
        <f>J16+K16</f>
        <v>51448200</v>
      </c>
      <c r="J16" s="18">
        <v>25724100</v>
      </c>
      <c r="K16" s="18">
        <v>25724100</v>
      </c>
      <c r="L16" s="18">
        <v>25724100</v>
      </c>
    </row>
    <row r="17" spans="1:12" ht="78.75" x14ac:dyDescent="0.25">
      <c r="A17" s="2"/>
      <c r="B17" s="20" t="s">
        <v>17</v>
      </c>
      <c r="C17" s="19" t="s">
        <v>37</v>
      </c>
      <c r="D17" s="20" t="s">
        <v>8</v>
      </c>
      <c r="E17" s="17">
        <f>F17+G17</f>
        <v>1143478260.8699999</v>
      </c>
      <c r="F17" s="18">
        <f>540000000+501000000</f>
        <v>1041000000</v>
      </c>
      <c r="G17" s="18">
        <f>60000000+42478260.87</f>
        <v>102478260.87</v>
      </c>
      <c r="H17" s="18">
        <f>60000000+42478260.87</f>
        <v>102478260.87</v>
      </c>
      <c r="I17" s="17">
        <f>J17+K17</f>
        <v>270442672.03000003</v>
      </c>
      <c r="J17" s="18">
        <f>85985327.21+159450220.22</f>
        <v>245435547.43000001</v>
      </c>
      <c r="K17" s="18">
        <f>7290433.46+17716691.14</f>
        <v>25007124.600000001</v>
      </c>
      <c r="L17" s="18">
        <f>7290433.46+17716691.14</f>
        <v>25007124.600000001</v>
      </c>
    </row>
    <row r="18" spans="1:12" x14ac:dyDescent="0.25">
      <c r="A18" s="6">
        <v>2</v>
      </c>
      <c r="B18" s="22" t="s">
        <v>14</v>
      </c>
      <c r="C18" s="8"/>
      <c r="D18" s="9"/>
      <c r="E18" s="11">
        <f t="shared" ref="E18" si="2">F18+G18</f>
        <v>785156016</v>
      </c>
      <c r="F18" s="12">
        <f>SUM(F19:F21)</f>
        <v>685655157.99000001</v>
      </c>
      <c r="G18" s="12">
        <f>SUM(G19:G21)</f>
        <v>99500858.00999999</v>
      </c>
      <c r="H18" s="12">
        <f>SUM(H19:H21)</f>
        <v>99500858.00999999</v>
      </c>
      <c r="I18" s="11">
        <f t="shared" ref="I18" si="3">J18+K18</f>
        <v>232566369.09</v>
      </c>
      <c r="J18" s="12">
        <f>SUM(J19:J21)</f>
        <v>223536181.37</v>
      </c>
      <c r="K18" s="12">
        <f>SUM(K19:K21)</f>
        <v>9030187.7200000007</v>
      </c>
      <c r="L18" s="12">
        <f>SUM(L19:L21)</f>
        <v>9030187.7200000007</v>
      </c>
    </row>
    <row r="19" spans="1:12" ht="56.25" customHeight="1" x14ac:dyDescent="0.25">
      <c r="A19" s="2"/>
      <c r="B19" s="20" t="s">
        <v>23</v>
      </c>
      <c r="C19" s="19" t="s">
        <v>36</v>
      </c>
      <c r="D19" s="20" t="s">
        <v>13</v>
      </c>
      <c r="E19" s="17">
        <f>F19+G19</f>
        <v>473180753.68000007</v>
      </c>
      <c r="F19" s="18">
        <f>354476795.48+7779979.11+19060802.24</f>
        <v>381317576.83000004</v>
      </c>
      <c r="G19" s="18">
        <f>65022395.48+7779979.12+19060802.25</f>
        <v>91863176.849999994</v>
      </c>
      <c r="H19" s="18">
        <f>65022395.48+7779979.12+19060802.25</f>
        <v>91863176.849999994</v>
      </c>
      <c r="I19" s="17">
        <f>J19+K19</f>
        <v>20436783.890000001</v>
      </c>
      <c r="J19" s="18">
        <v>17269081.370000001</v>
      </c>
      <c r="K19" s="18">
        <v>3167702.52</v>
      </c>
      <c r="L19" s="18">
        <v>3167702.52</v>
      </c>
    </row>
    <row r="20" spans="1:12" ht="47.25" x14ac:dyDescent="0.25">
      <c r="A20" s="2"/>
      <c r="B20" s="20" t="s">
        <v>18</v>
      </c>
      <c r="C20" s="15" t="s">
        <v>26</v>
      </c>
      <c r="D20" s="20" t="s">
        <v>12</v>
      </c>
      <c r="E20" s="17">
        <f>F20+G20</f>
        <v>49275362.319999993</v>
      </c>
      <c r="F20" s="18">
        <v>41637681.159999996</v>
      </c>
      <c r="G20" s="18">
        <v>7637681.1600000001</v>
      </c>
      <c r="H20" s="21">
        <v>7637681.1600000001</v>
      </c>
      <c r="I20" s="17">
        <f>J20+K20</f>
        <v>37822485.200000003</v>
      </c>
      <c r="J20" s="18">
        <v>31960000</v>
      </c>
      <c r="K20" s="18">
        <v>5862485.2000000002</v>
      </c>
      <c r="L20" s="18">
        <v>5862485.2000000002</v>
      </c>
    </row>
    <row r="21" spans="1:12" ht="110.25" x14ac:dyDescent="0.25">
      <c r="A21" s="2"/>
      <c r="B21" s="20" t="s">
        <v>20</v>
      </c>
      <c r="C21" s="19" t="s">
        <v>27</v>
      </c>
      <c r="D21" s="20" t="s">
        <v>12</v>
      </c>
      <c r="E21" s="17">
        <f>F21+G21</f>
        <v>262699900</v>
      </c>
      <c r="F21" s="18">
        <f>8425200+25886800+218194600+379000+9814300</f>
        <v>262699900</v>
      </c>
      <c r="G21" s="18">
        <v>0</v>
      </c>
      <c r="H21" s="18">
        <v>0</v>
      </c>
      <c r="I21" s="17">
        <f>J21+K21</f>
        <v>174307100</v>
      </c>
      <c r="J21" s="18">
        <f>5728800+17739600+144030900+260400+6547400</f>
        <v>174307100</v>
      </c>
      <c r="K21" s="18">
        <v>0</v>
      </c>
      <c r="L21" s="18">
        <v>0</v>
      </c>
    </row>
    <row r="22" spans="1:12" x14ac:dyDescent="0.25">
      <c r="A22" s="6">
        <v>3</v>
      </c>
      <c r="B22" s="22" t="s">
        <v>16</v>
      </c>
      <c r="C22" s="8"/>
      <c r="D22" s="9"/>
      <c r="E22" s="11">
        <f t="shared" ref="E22" si="4">F22+G22</f>
        <v>156963269.18000001</v>
      </c>
      <c r="F22" s="12">
        <f>SUM(F23:F25)</f>
        <v>145269096.59</v>
      </c>
      <c r="G22" s="12">
        <f>SUM(G23:G25)</f>
        <v>11694172.59</v>
      </c>
      <c r="H22" s="12">
        <f>SUM(H23:H25)</f>
        <v>11694172.59</v>
      </c>
      <c r="I22" s="11">
        <f t="shared" ref="I22" si="5">J22+K22</f>
        <v>35310263.660000004</v>
      </c>
      <c r="J22" s="12">
        <f>SUM(J23:J25)</f>
        <v>33897853.090000004</v>
      </c>
      <c r="K22" s="12">
        <f>SUM(K23:K25)</f>
        <v>1412410.5699999998</v>
      </c>
      <c r="L22" s="12">
        <f>SUM(L23:L25)</f>
        <v>1412410.5699999998</v>
      </c>
    </row>
    <row r="23" spans="1:12" ht="31.5" x14ac:dyDescent="0.25">
      <c r="A23" s="4"/>
      <c r="B23" s="20" t="s">
        <v>22</v>
      </c>
      <c r="C23" s="15" t="s">
        <v>29</v>
      </c>
      <c r="D23" s="20" t="s">
        <v>12</v>
      </c>
      <c r="E23" s="17">
        <f>F23+G23</f>
        <v>8695652.1999999993</v>
      </c>
      <c r="F23" s="18">
        <v>8347826.0999999996</v>
      </c>
      <c r="G23" s="18">
        <v>347826.1</v>
      </c>
      <c r="H23" s="18">
        <v>347826.1</v>
      </c>
      <c r="I23" s="17">
        <f>J23+K23</f>
        <v>8695652.1999999993</v>
      </c>
      <c r="J23" s="18">
        <v>8347826.0999999996</v>
      </c>
      <c r="K23" s="18">
        <v>347826.1</v>
      </c>
      <c r="L23" s="18">
        <v>347826.1</v>
      </c>
    </row>
    <row r="24" spans="1:12" ht="47.25" x14ac:dyDescent="0.25">
      <c r="A24" s="4"/>
      <c r="B24" s="20" t="s">
        <v>22</v>
      </c>
      <c r="C24" s="19" t="s">
        <v>30</v>
      </c>
      <c r="D24" s="20" t="s">
        <v>13</v>
      </c>
      <c r="E24" s="17">
        <f>F24+G24</f>
        <v>131772916.98</v>
      </c>
      <c r="F24" s="18">
        <f>115199791.4+5886567.09</f>
        <v>121086358.49000001</v>
      </c>
      <c r="G24" s="18">
        <f>4799991.4+5886567.09</f>
        <v>10686558.49</v>
      </c>
      <c r="H24" s="18">
        <f>4799991.4+5886567.09</f>
        <v>10686558.49</v>
      </c>
      <c r="I24" s="17">
        <f>J24+K24</f>
        <v>17079911.449999999</v>
      </c>
      <c r="J24" s="18">
        <v>16396714.99</v>
      </c>
      <c r="K24" s="18">
        <v>683196.46</v>
      </c>
      <c r="L24" s="18">
        <v>683196.46</v>
      </c>
    </row>
    <row r="25" spans="1:12" ht="47.25" x14ac:dyDescent="0.25">
      <c r="A25" s="2"/>
      <c r="B25" s="20" t="s">
        <v>34</v>
      </c>
      <c r="C25" s="19" t="s">
        <v>28</v>
      </c>
      <c r="D25" s="16" t="s">
        <v>7</v>
      </c>
      <c r="E25" s="17">
        <f>F25+G25</f>
        <v>16494700</v>
      </c>
      <c r="F25" s="18">
        <f>8154912+7680000</f>
        <v>15834912</v>
      </c>
      <c r="G25" s="18">
        <f>339788+320000</f>
        <v>659788</v>
      </c>
      <c r="H25" s="18">
        <f>339788+320000</f>
        <v>659788</v>
      </c>
      <c r="I25" s="17">
        <f>J25+K25</f>
        <v>9534700.0099999998</v>
      </c>
      <c r="J25" s="18">
        <f>6474912+2678400</f>
        <v>9153312</v>
      </c>
      <c r="K25" s="18">
        <f>269788.01+111600</f>
        <v>381388.01</v>
      </c>
      <c r="L25" s="18">
        <f>269788.01+111600</f>
        <v>381388.01</v>
      </c>
    </row>
    <row r="27" spans="1:12" x14ac:dyDescent="0.25">
      <c r="E27" s="27"/>
      <c r="I27" s="27"/>
    </row>
  </sheetData>
  <autoFilter ref="A13:L25" xr:uid="{00000000-0009-0000-0000-000000000000}"/>
  <mergeCells count="21">
    <mergeCell ref="A9:A13"/>
    <mergeCell ref="A7:H7"/>
    <mergeCell ref="B9:B13"/>
    <mergeCell ref="D9:D13"/>
    <mergeCell ref="C9:C13"/>
    <mergeCell ref="F11:H11"/>
    <mergeCell ref="F12:F13"/>
    <mergeCell ref="E9:L9"/>
    <mergeCell ref="G12:H12"/>
    <mergeCell ref="E11:E13"/>
    <mergeCell ref="I11:I13"/>
    <mergeCell ref="E10:H10"/>
    <mergeCell ref="I10:L10"/>
    <mergeCell ref="J11:L11"/>
    <mergeCell ref="J12:J13"/>
    <mergeCell ref="K12:L12"/>
    <mergeCell ref="A4:L4"/>
    <mergeCell ref="A5:L5"/>
    <mergeCell ref="I3:L3"/>
    <mergeCell ref="I2:L2"/>
    <mergeCell ref="A6:L6"/>
  </mergeCells>
  <printOptions horizontalCentered="1"/>
  <pageMargins left="0.27" right="0.23" top="0.62992125984251968" bottom="0.35433070866141736" header="0.15748031496062992" footer="0.19685039370078741"/>
  <pageSetup paperSize="9" scale="59" firstPageNumber="2" orientation="landscape" useFirstPageNumber="1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01.07.2025</vt:lpstr>
      <vt:lpstr>'01.07.2025'!Заголовки_для_печати</vt:lpstr>
      <vt:lpstr>'01.07.2025'!Область_печати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BolotskihIP</dc:creator>
  <cp:lastModifiedBy>Антоновский Никита Николаевич</cp:lastModifiedBy>
  <cp:lastPrinted>2025-07-21T14:07:09Z</cp:lastPrinted>
  <dcterms:created xsi:type="dcterms:W3CDTF">2019-04-08T09:23:38Z</dcterms:created>
  <dcterms:modified xsi:type="dcterms:W3CDTF">2025-07-24T07:08:38Z</dcterms:modified>
</cp:coreProperties>
</file>