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dc-8\Public\КЭР\1 Инвестиционная деятельность\Инвестмониторинг\2025\"/>
    </mc:Choice>
  </mc:AlternateContent>
  <xr:revisionPtr revIDLastSave="0" documentId="13_ncr:1_{1F44C20F-35A8-4BDF-AF4C-0D66521CF90B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форма" sheetId="1" state="hidden" r:id="rId1"/>
    <sheet name="Реестр проектов" sheetId="2" r:id="rId2"/>
    <sheet name="Приложение 2" sheetId="3" state="hidden" r:id="rId3"/>
    <sheet name="Лист1" sheetId="4" r:id="rId4"/>
  </sheets>
  <definedNames>
    <definedName name="_xlnm._FilterDatabase" localSheetId="2" hidden="1">'Приложение 2'!$A$6:$R$215</definedName>
    <definedName name="_xlnm._FilterDatabase" localSheetId="1" hidden="1">'Реестр проектов'!$A$6:$BQ$155</definedName>
    <definedName name="Z_01351792_E659_4C4F_87F0_D8E552FFC5ED_.wvu.Cols" localSheetId="2" hidden="1">'Приложение 2'!$E:$J,'Приложение 2'!$P:$R</definedName>
    <definedName name="Z_01351792_E659_4C4F_87F0_D8E552FFC5ED_.wvu.Cols" localSheetId="1" hidden="1">'Реестр проектов'!$T:$V</definedName>
    <definedName name="Z_01351792_E659_4C4F_87F0_D8E552FFC5ED_.wvu.FilterData" localSheetId="2" hidden="1">'Приложение 2'!$A$6:$R$215</definedName>
    <definedName name="Z_01351792_E659_4C4F_87F0_D8E552FFC5ED_.wvu.FilterData" localSheetId="1" hidden="1">'Реестр проектов'!$A$6:$BQ$155</definedName>
    <definedName name="Z_01351792_E659_4C4F_87F0_D8E552FFC5ED_.wvu.PrintArea" localSheetId="1" hidden="1">'Реестр проектов'!$A$2:$S$569</definedName>
    <definedName name="Z_01351792_E659_4C4F_87F0_D8E552FFC5ED_.wvu.PrintTitles" localSheetId="2" hidden="1">'Приложение 2'!$C:$I,'Приложение 2'!$6:$7</definedName>
    <definedName name="Z_01351792_E659_4C4F_87F0_D8E552FFC5ED_.wvu.PrintTitles" localSheetId="1" hidden="1">'Реестр проектов'!$4:$5</definedName>
    <definedName name="Z_01351792_E659_4C4F_87F0_D8E552FFC5ED_.wvu.Rows" localSheetId="2" hidden="1">'Приложение 2'!$5:$5,'Приложение 2'!$8:$71,'Приложение 2'!$88:$119,'Приложение 2'!$128:$191,'Приложение 2'!$208:$215</definedName>
    <definedName name="Z_01351792_E659_4C4F_87F0_D8E552FFC5ED_.wvu.Rows" localSheetId="1" hidden="1">'Реестр проектов'!$161:$161,'Реестр проектов'!$362:$569</definedName>
    <definedName name="Z_15B53244_8796_4AF2_B69B_D176C8F686F5_.wvu.Cols" localSheetId="2" hidden="1">'Приложение 2'!$E:$J,'Приложение 2'!$P:$R</definedName>
    <definedName name="Z_15B53244_8796_4AF2_B69B_D176C8F686F5_.wvu.Cols" localSheetId="1" hidden="1">'Реестр проектов'!$T:$V</definedName>
    <definedName name="Z_15B53244_8796_4AF2_B69B_D176C8F686F5_.wvu.FilterData" localSheetId="2" hidden="1">'Приложение 2'!$A$6:$R$215</definedName>
    <definedName name="Z_15B53244_8796_4AF2_B69B_D176C8F686F5_.wvu.FilterData" localSheetId="1" hidden="1">'Реестр проектов'!$A$6:$BQ$155</definedName>
    <definedName name="Z_15B53244_8796_4AF2_B69B_D176C8F686F5_.wvu.PrintArea" localSheetId="1" hidden="1">'Реестр проектов'!$A$2:$S$569</definedName>
    <definedName name="Z_15B53244_8796_4AF2_B69B_D176C8F686F5_.wvu.PrintTitles" localSheetId="2" hidden="1">'Приложение 2'!$C:$I,'Приложение 2'!$6:$7</definedName>
    <definedName name="Z_15B53244_8796_4AF2_B69B_D176C8F686F5_.wvu.PrintTitles" localSheetId="1" hidden="1">'Реестр проектов'!$4:$5</definedName>
    <definedName name="Z_15B53244_8796_4AF2_B69B_D176C8F686F5_.wvu.Rows" localSheetId="2" hidden="1">'Приложение 2'!$5:$5,'Приложение 2'!$8:$71,'Приложение 2'!$88:$119,'Приложение 2'!$128:$191,'Приложение 2'!$208:$215</definedName>
    <definedName name="Z_15B53244_8796_4AF2_B69B_D176C8F686F5_.wvu.Rows" localSheetId="1" hidden="1">'Реестр проектов'!$161:$161,'Реестр проектов'!$362:$569</definedName>
    <definedName name="Z_1CC98A13_5957_4545_8CDB_9EFD801AD137_.wvu.Cols" localSheetId="2" hidden="1">'Приложение 2'!$E:$J,'Приложение 2'!$P:$R</definedName>
    <definedName name="Z_1CC98A13_5957_4545_8CDB_9EFD801AD137_.wvu.Cols" localSheetId="1" hidden="1">'Реестр проектов'!$T:$V</definedName>
    <definedName name="Z_1CC98A13_5957_4545_8CDB_9EFD801AD137_.wvu.FilterData" localSheetId="2" hidden="1">'Приложение 2'!$A$6:$R$215</definedName>
    <definedName name="Z_1CC98A13_5957_4545_8CDB_9EFD801AD137_.wvu.FilterData" localSheetId="1" hidden="1">'Реестр проектов'!$A$6:$BQ$155</definedName>
    <definedName name="Z_1CC98A13_5957_4545_8CDB_9EFD801AD137_.wvu.PrintArea" localSheetId="1" hidden="1">'Реестр проектов'!$A$1:$S$569</definedName>
    <definedName name="Z_1CC98A13_5957_4545_8CDB_9EFD801AD137_.wvu.PrintTitles" localSheetId="2" hidden="1">'Приложение 2'!$C:$I,'Приложение 2'!$6:$7</definedName>
    <definedName name="Z_1CC98A13_5957_4545_8CDB_9EFD801AD137_.wvu.PrintTitles" localSheetId="1" hidden="1">'Реестр проектов'!$4:$5</definedName>
    <definedName name="Z_1CC98A13_5957_4545_8CDB_9EFD801AD137_.wvu.Rows" localSheetId="2" hidden="1">'Приложение 2'!$5:$5,'Приложение 2'!$8:$71,'Приложение 2'!$88:$119,'Приложение 2'!$128:$191,'Приложение 2'!$208:$215</definedName>
    <definedName name="Z_1CC98A13_5957_4545_8CDB_9EFD801AD137_.wvu.Rows" localSheetId="1" hidden="1">'Реестр проектов'!$161:$161,'Реестр проектов'!$362:$569</definedName>
    <definedName name="Z_37834F8D_2171_479E_8152_5E69A1C0424A_.wvu.Cols" localSheetId="2" hidden="1">'Приложение 2'!$E:$J,'Приложение 2'!$P:$R</definedName>
    <definedName name="Z_37834F8D_2171_479E_8152_5E69A1C0424A_.wvu.Cols" localSheetId="1" hidden="1">'Реестр проектов'!$T:$V</definedName>
    <definedName name="Z_37834F8D_2171_479E_8152_5E69A1C0424A_.wvu.FilterData" localSheetId="2" hidden="1">'Приложение 2'!$A$6:$R$215</definedName>
    <definedName name="Z_37834F8D_2171_479E_8152_5E69A1C0424A_.wvu.FilterData" localSheetId="1" hidden="1">'Реестр проектов'!$A$6:$BQ$155</definedName>
    <definedName name="Z_37834F8D_2171_479E_8152_5E69A1C0424A_.wvu.PrintArea" localSheetId="1" hidden="1">'Реестр проектов'!$A$2:$S$569</definedName>
    <definedName name="Z_37834F8D_2171_479E_8152_5E69A1C0424A_.wvu.PrintTitles" localSheetId="2" hidden="1">'Приложение 2'!$C:$I,'Приложение 2'!$6:$7</definedName>
    <definedName name="Z_37834F8D_2171_479E_8152_5E69A1C0424A_.wvu.PrintTitles" localSheetId="1" hidden="1">'Реестр проектов'!$4:$5</definedName>
    <definedName name="Z_37834F8D_2171_479E_8152_5E69A1C0424A_.wvu.Rows" localSheetId="2" hidden="1">'Приложение 2'!$5:$5,'Приложение 2'!$8:$71,'Приложение 2'!$88:$119,'Приложение 2'!$128:$191,'Приложение 2'!$208:$215</definedName>
    <definedName name="Z_37834F8D_2171_479E_8152_5E69A1C0424A_.wvu.Rows" localSheetId="1" hidden="1">'Реестр проектов'!$161:$161,'Реестр проектов'!$362:$569</definedName>
    <definedName name="Z_5C734244_E667_4290_9480_AEA5646ABC9C_.wvu.Cols" localSheetId="2" hidden="1">'Приложение 2'!$E:$J,'Приложение 2'!$P:$R</definedName>
    <definedName name="Z_5C734244_E667_4290_9480_AEA5646ABC9C_.wvu.Cols" localSheetId="1" hidden="1">'Реестр проектов'!$T:$V</definedName>
    <definedName name="Z_5C734244_E667_4290_9480_AEA5646ABC9C_.wvu.FilterData" localSheetId="2" hidden="1">'Приложение 2'!$A$6:$R$215</definedName>
    <definedName name="Z_5C734244_E667_4290_9480_AEA5646ABC9C_.wvu.FilterData" localSheetId="1" hidden="1">'Реестр проектов'!$A$6:$BQ$155</definedName>
    <definedName name="Z_5C734244_E667_4290_9480_AEA5646ABC9C_.wvu.PrintArea" localSheetId="1" hidden="1">'Реестр проектов'!$A$1:$S$569</definedName>
    <definedName name="Z_5C734244_E667_4290_9480_AEA5646ABC9C_.wvu.PrintTitles" localSheetId="2" hidden="1">'Приложение 2'!$C:$I,'Приложение 2'!$6:$7</definedName>
    <definedName name="Z_5C734244_E667_4290_9480_AEA5646ABC9C_.wvu.PrintTitles" localSheetId="1" hidden="1">'Реестр проектов'!$4:$5</definedName>
    <definedName name="Z_5C734244_E667_4290_9480_AEA5646ABC9C_.wvu.Rows" localSheetId="2" hidden="1">'Приложение 2'!$5:$5,'Приложение 2'!$8:$71,'Приложение 2'!$88:$119,'Приложение 2'!$128:$191,'Приложение 2'!$208:$215</definedName>
    <definedName name="Z_5C734244_E667_4290_9480_AEA5646ABC9C_.wvu.Rows" localSheetId="1" hidden="1">'Реестр проектов'!$161:$161,'Реестр проектов'!$341:$569</definedName>
    <definedName name="Z_8AE9B67D_339A_4F77_9450_CF85C868FEC9_.wvu.Cols" localSheetId="2" hidden="1">'Приложение 2'!$E:$J,'Приложение 2'!$P:$R</definedName>
    <definedName name="Z_8AE9B67D_339A_4F77_9450_CF85C868FEC9_.wvu.Cols" localSheetId="1" hidden="1">'Реестр проектов'!$T:$V</definedName>
    <definedName name="Z_8AE9B67D_339A_4F77_9450_CF85C868FEC9_.wvu.FilterData" localSheetId="2" hidden="1">'Приложение 2'!$A$6:$R$215</definedName>
    <definedName name="Z_8AE9B67D_339A_4F77_9450_CF85C868FEC9_.wvu.FilterData" localSheetId="1" hidden="1">'Реестр проектов'!$A$6:$BQ$155</definedName>
    <definedName name="Z_8AE9B67D_339A_4F77_9450_CF85C868FEC9_.wvu.PrintArea" localSheetId="1" hidden="1">'Реестр проектов'!$A$2:$S$569</definedName>
    <definedName name="Z_8AE9B67D_339A_4F77_9450_CF85C868FEC9_.wvu.PrintTitles" localSheetId="2" hidden="1">'Приложение 2'!$C:$I,'Приложение 2'!$6:$7</definedName>
    <definedName name="Z_8AE9B67D_339A_4F77_9450_CF85C868FEC9_.wvu.PrintTitles" localSheetId="1" hidden="1">'Реестр проектов'!$4:$5</definedName>
    <definedName name="Z_8AE9B67D_339A_4F77_9450_CF85C868FEC9_.wvu.Rows" localSheetId="2" hidden="1">'Приложение 2'!$5:$5,'Приложение 2'!$8:$71,'Приложение 2'!$88:$119,'Приложение 2'!$128:$191,'Приложение 2'!$208:$215</definedName>
    <definedName name="Z_8AE9B67D_339A_4F77_9450_CF85C868FEC9_.wvu.Rows" localSheetId="1" hidden="1">'Реестр проектов'!$161:$161,'Реестр проектов'!$362:$569</definedName>
    <definedName name="Z_AD96A141_A2B4_423B_8999_3E5C10D34CC8_.wvu.Cols" localSheetId="2" hidden="1">'Приложение 2'!$E:$J,'Приложение 2'!$P:$R</definedName>
    <definedName name="Z_AD96A141_A2B4_423B_8999_3E5C10D34CC8_.wvu.Cols" localSheetId="1" hidden="1">'Реестр проектов'!$T:$V</definedName>
    <definedName name="Z_AD96A141_A2B4_423B_8999_3E5C10D34CC8_.wvu.FilterData" localSheetId="2" hidden="1">'Приложение 2'!$A$6:$R$215</definedName>
    <definedName name="Z_AD96A141_A2B4_423B_8999_3E5C10D34CC8_.wvu.FilterData" localSheetId="1" hidden="1">'Реестр проектов'!$A$6:$BQ$155</definedName>
    <definedName name="Z_AD96A141_A2B4_423B_8999_3E5C10D34CC8_.wvu.PrintArea" localSheetId="1" hidden="1">'Реестр проектов'!$A$1:$S$569</definedName>
    <definedName name="Z_AD96A141_A2B4_423B_8999_3E5C10D34CC8_.wvu.PrintTitles" localSheetId="2" hidden="1">'Приложение 2'!$C:$I,'Приложение 2'!$6:$7</definedName>
    <definedName name="Z_AD96A141_A2B4_423B_8999_3E5C10D34CC8_.wvu.PrintTitles" localSheetId="1" hidden="1">'Реестр проектов'!$4:$5</definedName>
    <definedName name="Z_AD96A141_A2B4_423B_8999_3E5C10D34CC8_.wvu.Rows" localSheetId="2" hidden="1">'Приложение 2'!$5:$5,'Приложение 2'!$8:$71,'Приложение 2'!$88:$119,'Приложение 2'!$128:$191,'Приложение 2'!$208:$215</definedName>
    <definedName name="Z_AD96A141_A2B4_423B_8999_3E5C10D34CC8_.wvu.Rows" localSheetId="1" hidden="1">'Реестр проектов'!$161:$161,'Реестр проектов'!$341:$569</definedName>
    <definedName name="Z_C0E83F00_7B7C_44C3_8B67_D7FB4C6C77A0_.wvu.FilterData" localSheetId="1" hidden="1">'Реестр проектов'!$A$6:$BQ$155</definedName>
    <definedName name="Z_CCACB5C2_CBBB_448A_BF9A_B72E04293B84_.wvu.Cols" localSheetId="2" hidden="1">'Приложение 2'!$E:$J,'Приложение 2'!$P:$R</definedName>
    <definedName name="Z_CCACB5C2_CBBB_448A_BF9A_B72E04293B84_.wvu.Cols" localSheetId="1" hidden="1">'Реестр проектов'!$T:$V</definedName>
    <definedName name="Z_CCACB5C2_CBBB_448A_BF9A_B72E04293B84_.wvu.FilterData" localSheetId="2" hidden="1">'Приложение 2'!$A$6:$R$215</definedName>
    <definedName name="Z_CCACB5C2_CBBB_448A_BF9A_B72E04293B84_.wvu.FilterData" localSheetId="1" hidden="1">'Реестр проектов'!$A$6:$BQ$155</definedName>
    <definedName name="Z_CCACB5C2_CBBB_448A_BF9A_B72E04293B84_.wvu.PrintArea" localSheetId="1" hidden="1">'Реестр проектов'!$A$2:$S$569</definedName>
    <definedName name="Z_CCACB5C2_CBBB_448A_BF9A_B72E04293B84_.wvu.PrintTitles" localSheetId="2" hidden="1">'Приложение 2'!$C:$I,'Приложение 2'!$6:$7</definedName>
    <definedName name="Z_CCACB5C2_CBBB_448A_BF9A_B72E04293B84_.wvu.PrintTitles" localSheetId="1" hidden="1">'Реестр проектов'!$4:$5</definedName>
    <definedName name="Z_CCACB5C2_CBBB_448A_BF9A_B72E04293B84_.wvu.Rows" localSheetId="2" hidden="1">'Приложение 2'!$5:$5,'Приложение 2'!$8:$71,'Приложение 2'!$88:$119,'Приложение 2'!$128:$191,'Приложение 2'!$208:$215</definedName>
    <definedName name="Z_CCACB5C2_CBBB_448A_BF9A_B72E04293B84_.wvu.Rows" localSheetId="1" hidden="1">'Реестр проектов'!$161:$161,'Реестр проектов'!$362:$569</definedName>
    <definedName name="Z_E4007421_D473_450A_8C62_14E684425DCE_.wvu.FilterData" localSheetId="1" hidden="1">'Реестр проектов'!$A$6:$BQ$155</definedName>
    <definedName name="Z_F3D5F211_42AC_4494_87EC_2DBC0F604C78_.wvu.Cols" localSheetId="2" hidden="1">'Приложение 2'!$E:$J,'Приложение 2'!$P:$R</definedName>
    <definedName name="Z_F3D5F211_42AC_4494_87EC_2DBC0F604C78_.wvu.Cols" localSheetId="1" hidden="1">'Реестр проектов'!$T:$V</definedName>
    <definedName name="Z_F3D5F211_42AC_4494_87EC_2DBC0F604C78_.wvu.FilterData" localSheetId="2" hidden="1">'Приложение 2'!$A$6:$R$215</definedName>
    <definedName name="Z_F3D5F211_42AC_4494_87EC_2DBC0F604C78_.wvu.FilterData" localSheetId="1" hidden="1">'Реестр проектов'!$A$6:$BQ$155</definedName>
    <definedName name="Z_F3D5F211_42AC_4494_87EC_2DBC0F604C78_.wvu.PrintArea" localSheetId="1" hidden="1">'Реестр проектов'!$A$2:$S$569</definedName>
    <definedName name="Z_F3D5F211_42AC_4494_87EC_2DBC0F604C78_.wvu.PrintTitles" localSheetId="2" hidden="1">'Приложение 2'!$C:$I,'Приложение 2'!$6:$7</definedName>
    <definedName name="Z_F3D5F211_42AC_4494_87EC_2DBC0F604C78_.wvu.PrintTitles" localSheetId="1" hidden="1">'Реестр проектов'!$4:$5</definedName>
    <definedName name="Z_F3D5F211_42AC_4494_87EC_2DBC0F604C78_.wvu.Rows" localSheetId="2" hidden="1">'Приложение 2'!$5:$5,'Приложение 2'!$8:$71,'Приложение 2'!$88:$119,'Приложение 2'!$128:$191,'Приложение 2'!$208:$215</definedName>
    <definedName name="Z_F3D5F211_42AC_4494_87EC_2DBC0F604C78_.wvu.Rows" localSheetId="1" hidden="1">'Реестр проектов'!$161:$161,'Реестр проектов'!$362:$569</definedName>
    <definedName name="_xlnm.Print_Titles" localSheetId="2">'Приложение 2'!$C:$I,'Приложение 2'!$6:$7</definedName>
    <definedName name="_xlnm.Print_Titles" localSheetId="1">'Реестр проектов'!$4:$5</definedName>
    <definedName name="_xlnm.Print_Area" localSheetId="1">'Реестр проектов'!$A$1:$S$286</definedName>
  </definedNames>
  <calcPr calcId="191029"/>
  <customWorkbookViews>
    <customWorkbookView name="Дубинина Дарья Александровна - Личное представление" guid="{AD96A141-A2B4-423B-8999-3E5C10D34CC8}" mergeInterval="0" personalView="1" maximized="1" windowWidth="1916" windowHeight="707" tabRatio="274" activeSheetId="2"/>
    <customWorkbookView name="Кондрашова Мария Викторовна - Личное представление" guid="{5C734244-E667-4290-9480-AEA5646ABC9C}" mergeInterval="0" personalView="1" xWindow="119" windowWidth="1800" windowHeight="1032" tabRatio="274" activeSheetId="2"/>
    <customWorkbookView name="SilaevaOV - Личное представление" guid="{1CC98A13-5957-4545-8CDB-9EFD801AD137}" mergeInterval="0" personalView="1" maximized="1" xWindow="1" yWindow="1" windowWidth="1916" windowHeight="850" tabRatio="274" activeSheetId="2"/>
    <customWorkbookView name="KondratovichNA - Личное представление" guid="{8AE9B67D-339A-4F77-9450-CF85C868FEC9}" mergeInterval="0" personalView="1" maximized="1" xWindow="1" yWindow="1" windowWidth="1676" windowHeight="791" tabRatio="274" activeSheetId="2"/>
    <customWorkbookView name="SobolevaEV - Личное представление" guid="{CCACB5C2-CBBB-448A-BF9A-B72E04293B84}" mergeInterval="0" personalView="1" maximized="1" xWindow="1" yWindow="1" windowWidth="2556" windowHeight="1162" tabRatio="274" activeSheetId="2" showComments="commIndAndComment"/>
    <customWorkbookView name="LukyanchikovaLA - Личное представление" guid="{F3D5F211-42AC-4494-87EC-2DBC0F604C78}" mergeInterval="0" personalView="1" maximized="1" xWindow="1" yWindow="1" windowWidth="1676" windowHeight="820" tabRatio="274" activeSheetId="2"/>
    <customWorkbookView name="ChemkunovaSI - Личное представление" guid="{15B53244-8796-4AF2-B69B-D176C8F686F5}" mergeInterval="0" personalView="1" maximized="1" xWindow="1" yWindow="1" windowWidth="1916" windowHeight="850" tabRatio="274" activeSheetId="2"/>
    <customWorkbookView name="ShevevaGM - Личное представление" guid="{01351792-E659-4C4F-87F0-D8E552FFC5ED}" mergeInterval="0" personalView="1" maximized="1" xWindow="1" yWindow="1" windowWidth="1916" windowHeight="850" tabRatio="274" activeSheetId="2"/>
    <customWorkbookView name="AksenovaOA - Личное представление" guid="{37834F8D-2171-479E-8152-5E69A1C0424A}" mergeInterval="0" personalView="1" maximized="1" xWindow="1" yWindow="1" windowWidth="1676" windowHeight="820" tabRatio="274" activeSheetId="2"/>
  </customWorkbookViews>
</workbook>
</file>

<file path=xl/calcChain.xml><?xml version="1.0" encoding="utf-8"?>
<calcChain xmlns="http://schemas.openxmlformats.org/spreadsheetml/2006/main">
  <c r="I237" i="2" l="1"/>
  <c r="I132" i="2" l="1"/>
  <c r="I133" i="2" l="1"/>
  <c r="I131" i="2" l="1"/>
  <c r="I130" i="2"/>
  <c r="H282" i="2" l="1"/>
  <c r="J282" i="2"/>
  <c r="K282" i="2"/>
  <c r="L282" i="2"/>
  <c r="K232" i="2" l="1"/>
  <c r="J232" i="2"/>
  <c r="I231" i="2"/>
  <c r="G231" i="2" s="1"/>
  <c r="I230" i="2"/>
  <c r="G230" i="2" s="1"/>
  <c r="I229" i="2"/>
  <c r="G229" i="2" s="1"/>
  <c r="I227" i="2"/>
  <c r="G227" i="2" s="1"/>
  <c r="I226" i="2"/>
  <c r="G226" i="2" s="1"/>
  <c r="I225" i="2"/>
  <c r="G225" i="2" s="1"/>
  <c r="I224" i="2"/>
  <c r="G224" i="2" s="1"/>
  <c r="K223" i="2"/>
  <c r="M216" i="2"/>
  <c r="K216" i="2"/>
  <c r="M146" i="2"/>
  <c r="I146" i="2"/>
  <c r="G146" i="2"/>
  <c r="M232" i="2" l="1"/>
  <c r="I285" i="2"/>
  <c r="G285" i="2" s="1"/>
  <c r="I284" i="2"/>
  <c r="G284" i="2" s="1"/>
  <c r="G282" i="2" l="1"/>
  <c r="I282" i="2"/>
  <c r="G35" i="2"/>
  <c r="I259" i="2"/>
  <c r="G259" i="2" s="1"/>
  <c r="G258" i="2" s="1"/>
  <c r="L258" i="2"/>
  <c r="K258" i="2"/>
  <c r="I258" i="2" l="1"/>
  <c r="I199" i="2"/>
  <c r="G199" i="2" s="1"/>
  <c r="K198" i="2"/>
  <c r="K196" i="2" s="1"/>
  <c r="I197" i="2"/>
  <c r="G197" i="2" s="1"/>
  <c r="L196" i="2"/>
  <c r="J196" i="2"/>
  <c r="I198" i="2" l="1"/>
  <c r="G198" i="2" s="1"/>
  <c r="G196" i="2" s="1"/>
  <c r="I196" i="2" l="1"/>
  <c r="K113" i="2"/>
  <c r="J113" i="2"/>
  <c r="I104" i="2"/>
  <c r="I103" i="2"/>
  <c r="I100" i="2"/>
  <c r="I99" i="2"/>
  <c r="I98" i="2"/>
  <c r="I97" i="2"/>
  <c r="M96" i="2"/>
  <c r="G96" i="2"/>
  <c r="I96" i="2" l="1"/>
  <c r="K35" i="2"/>
  <c r="I35" i="2"/>
  <c r="M105" i="2" l="1"/>
  <c r="I105" i="2"/>
  <c r="G105" i="2"/>
  <c r="M122" i="2"/>
  <c r="I122" i="2"/>
  <c r="G122" i="2"/>
  <c r="I279" i="2"/>
  <c r="I278" i="2"/>
  <c r="I277" i="2"/>
  <c r="M276" i="2"/>
  <c r="L276" i="2"/>
  <c r="K276" i="2"/>
  <c r="J276" i="2"/>
  <c r="H276" i="2"/>
  <c r="G276" i="2"/>
  <c r="I276" i="2" l="1"/>
  <c r="I22" i="2"/>
  <c r="I21" i="2"/>
  <c r="I20" i="2"/>
  <c r="I19" i="2"/>
  <c r="I15" i="2"/>
  <c r="I14" i="2"/>
  <c r="I90" i="2"/>
  <c r="I89" i="2"/>
  <c r="I88" i="2"/>
  <c r="I87" i="2"/>
  <c r="I86" i="2"/>
  <c r="I85" i="2"/>
  <c r="M84" i="2"/>
  <c r="I84" i="2" s="1"/>
  <c r="H84" i="2"/>
  <c r="G84" i="2"/>
  <c r="G50" i="2" l="1"/>
  <c r="M31" i="2"/>
  <c r="I31" i="2"/>
  <c r="G31" i="2"/>
  <c r="M50" i="2"/>
  <c r="I50" i="2"/>
  <c r="I257" i="2"/>
  <c r="G257" i="2" s="1"/>
  <c r="G184" i="2"/>
  <c r="G183" i="2"/>
  <c r="G182" i="2"/>
  <c r="G181" i="2"/>
  <c r="G180" i="2"/>
  <c r="G179" i="2"/>
  <c r="L178" i="2"/>
  <c r="K178" i="2"/>
  <c r="I178" i="2"/>
  <c r="H178" i="2"/>
  <c r="G178" i="2" l="1"/>
  <c r="I245" i="2"/>
  <c r="G245" i="2" s="1"/>
  <c r="I244" i="2"/>
  <c r="G244" i="2" s="1"/>
  <c r="L243" i="2"/>
  <c r="K243" i="2"/>
  <c r="G243" i="2" l="1"/>
  <c r="I243" i="2"/>
  <c r="N253" i="2"/>
  <c r="M253" i="2"/>
  <c r="L253" i="2"/>
  <c r="K253" i="2"/>
  <c r="J253" i="2"/>
  <c r="I253" i="2"/>
  <c r="G253" i="2"/>
  <c r="I119" i="2"/>
  <c r="I113" i="2" s="1"/>
  <c r="I222" i="2"/>
  <c r="L119" i="2" l="1"/>
  <c r="G119" i="2"/>
  <c r="G113" i="2" s="1"/>
  <c r="L117" i="2"/>
  <c r="L116" i="2"/>
  <c r="L115" i="2"/>
  <c r="L114" i="2"/>
  <c r="G271" i="2"/>
  <c r="I271" i="2"/>
  <c r="J271" i="2"/>
  <c r="K271" i="2"/>
  <c r="L271" i="2"/>
  <c r="I300" i="2"/>
  <c r="J306" i="2"/>
  <c r="K306" i="2"/>
  <c r="L306" i="2"/>
  <c r="N306" i="2"/>
  <c r="L113" i="2" l="1"/>
  <c r="G263" i="2"/>
  <c r="L263" i="2"/>
  <c r="I263" i="2"/>
  <c r="J263" i="2"/>
  <c r="K263" i="2"/>
  <c r="L213" i="2"/>
  <c r="K213" i="2"/>
  <c r="I213" i="2"/>
  <c r="G213" i="2"/>
  <c r="L208" i="2"/>
  <c r="K208" i="2"/>
  <c r="J208" i="2"/>
  <c r="I208" i="2"/>
  <c r="G208" i="2"/>
  <c r="J166" i="2" l="1"/>
  <c r="L185" i="2" l="1"/>
  <c r="K185" i="2"/>
  <c r="I185" i="2"/>
  <c r="H185" i="2"/>
  <c r="G189" i="2"/>
  <c r="G185" i="2" s="1"/>
  <c r="K166" i="2"/>
  <c r="G171" i="2" l="1"/>
  <c r="G166" i="2" s="1"/>
  <c r="M207" i="2" l="1"/>
  <c r="I207" i="2" s="1"/>
  <c r="G207" i="2" s="1"/>
  <c r="I206" i="2"/>
  <c r="G206" i="2" s="1"/>
  <c r="L205" i="2"/>
  <c r="M205" i="2" l="1"/>
  <c r="I205" i="2" s="1"/>
  <c r="G205" i="2" s="1"/>
  <c r="M38" i="2" l="1"/>
  <c r="K23" i="2"/>
  <c r="L23" i="2"/>
  <c r="M23" i="2"/>
  <c r="M67" i="2" l="1"/>
  <c r="I67" i="2"/>
  <c r="G67" i="2"/>
  <c r="L166" i="2" l="1"/>
  <c r="M166" i="2"/>
  <c r="H166" i="2"/>
  <c r="I166" i="2" l="1"/>
  <c r="L122" i="2" l="1"/>
  <c r="M36" i="2" l="1"/>
  <c r="M37" i="2"/>
  <c r="J35" i="2"/>
  <c r="L35" i="2"/>
  <c r="M35" i="2" l="1"/>
  <c r="J17" i="2"/>
  <c r="K17" i="2"/>
  <c r="L17" i="2"/>
  <c r="M17" i="2"/>
  <c r="I17" i="2"/>
  <c r="K11" i="2"/>
  <c r="L11" i="2"/>
  <c r="I310" i="2" l="1"/>
  <c r="G310" i="2" s="1"/>
  <c r="I309" i="2"/>
  <c r="G309" i="2" s="1"/>
  <c r="I308" i="2"/>
  <c r="J312" i="2"/>
  <c r="K312" i="2"/>
  <c r="L312" i="2"/>
  <c r="I314" i="2"/>
  <c r="I315" i="2"/>
  <c r="G315" i="2" s="1"/>
  <c r="I316" i="2"/>
  <c r="G316" i="2" s="1"/>
  <c r="G308" i="2" l="1"/>
  <c r="G306" i="2" s="1"/>
  <c r="I306" i="2"/>
  <c r="I312" i="2"/>
  <c r="G314" i="2"/>
  <c r="G312" i="2" s="1"/>
  <c r="L105" i="2" l="1"/>
  <c r="K105" i="2"/>
  <c r="J105" i="2"/>
  <c r="H105" i="2"/>
  <c r="J317" i="2" l="1"/>
  <c r="K317" i="2"/>
  <c r="I318" i="2"/>
  <c r="G318" i="2" s="1"/>
  <c r="G317" i="2" s="1"/>
  <c r="I317" i="2" l="1"/>
  <c r="K122" i="2" l="1"/>
  <c r="I332" i="2" l="1"/>
  <c r="I331" i="2"/>
  <c r="I330" i="2"/>
  <c r="I329" i="2"/>
  <c r="I328" i="2"/>
  <c r="K327" i="2"/>
  <c r="G327" i="2"/>
  <c r="I327" i="2" l="1"/>
  <c r="I346" i="2" l="1"/>
  <c r="G353" i="2"/>
  <c r="J358" i="2"/>
  <c r="K358" i="2"/>
  <c r="L358" i="2"/>
  <c r="G360" i="2"/>
  <c r="G361" i="2"/>
  <c r="J362" i="2"/>
  <c r="K362" i="2"/>
  <c r="L362" i="2"/>
  <c r="M362" i="2"/>
  <c r="I363" i="2"/>
  <c r="I364" i="2"/>
  <c r="G364" i="2" s="1"/>
  <c r="I365" i="2"/>
  <c r="G365" i="2" s="1"/>
  <c r="I358" i="2" l="1"/>
  <c r="G397" i="2"/>
  <c r="I396" i="2"/>
  <c r="G396" i="2" s="1"/>
  <c r="L396" i="2"/>
  <c r="G345" i="2" l="1"/>
  <c r="I366" i="2" l="1"/>
  <c r="G366" i="2" l="1"/>
  <c r="G362" i="2" s="1"/>
  <c r="I362" i="2"/>
  <c r="I370" i="2" l="1"/>
  <c r="G370" i="2" s="1"/>
  <c r="I369" i="2"/>
  <c r="G369" i="2" s="1"/>
  <c r="I368" i="2"/>
  <c r="G368" i="2" s="1"/>
  <c r="K367" i="2"/>
  <c r="J367" i="2"/>
  <c r="G367" i="2" l="1"/>
  <c r="I367" i="2"/>
  <c r="J371" i="2" l="1"/>
  <c r="I371" i="2"/>
  <c r="M60" i="2"/>
  <c r="I60" i="2"/>
  <c r="G378" i="2"/>
  <c r="M378" i="2"/>
  <c r="I378" i="2"/>
  <c r="G401" i="2" l="1"/>
  <c r="I401" i="2"/>
  <c r="K401" i="2"/>
  <c r="L401" i="2"/>
  <c r="M135" i="2"/>
  <c r="I135" i="2"/>
  <c r="G135" i="2"/>
  <c r="M142" i="2"/>
  <c r="I142" i="2"/>
  <c r="G142" i="2"/>
  <c r="M392" i="2"/>
  <c r="I392" i="2"/>
  <c r="G392" i="2"/>
  <c r="N312" i="2"/>
  <c r="G371" i="2" l="1"/>
  <c r="K384" i="2"/>
  <c r="G384" i="2"/>
  <c r="G60" i="2"/>
  <c r="I383" i="2" l="1"/>
  <c r="L400" i="2"/>
  <c r="I400" i="2" s="1"/>
  <c r="N422" i="2"/>
  <c r="H409" i="2"/>
  <c r="I409" i="2"/>
  <c r="I415" i="2"/>
  <c r="I418" i="2" l="1"/>
  <c r="I522" i="2" l="1"/>
  <c r="I523" i="2"/>
  <c r="I524" i="2"/>
  <c r="I525" i="2"/>
  <c r="I526" i="2"/>
  <c r="I527" i="2"/>
  <c r="I528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M529" i="2"/>
  <c r="I529" i="2" s="1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M464" i="2"/>
  <c r="I464" i="2" s="1"/>
  <c r="I391" i="2"/>
  <c r="J384" i="2"/>
  <c r="I384" i="2" s="1"/>
  <c r="G427" i="2"/>
  <c r="N428" i="2"/>
  <c r="N427" i="2"/>
</calcChain>
</file>

<file path=xl/sharedStrings.xml><?xml version="1.0" encoding="utf-8"?>
<sst xmlns="http://schemas.openxmlformats.org/spreadsheetml/2006/main" count="2672" uniqueCount="1118">
  <si>
    <t>Наименование инвестиционного проекта/ инвестиционного объекта, вид производимых работ (строительство/ре-конструкция/др.)</t>
  </si>
  <si>
    <t>Форма собствен-ности</t>
  </si>
  <si>
    <t>ОКВЭД</t>
  </si>
  <si>
    <t xml:space="preserve">Адрес месторасполо-жения объекта </t>
  </si>
  <si>
    <t>Сроки реализации, в т.ч. по годам</t>
  </si>
  <si>
    <t>Год ввода объекта в эксплуа-тацию</t>
  </si>
  <si>
    <t>Всего</t>
  </si>
  <si>
    <t>ФБ</t>
  </si>
  <si>
    <t>ОБ</t>
  </si>
  <si>
    <t>МБ</t>
  </si>
  <si>
    <t>ВБС</t>
  </si>
  <si>
    <t>I. Наименование раздела</t>
  </si>
  <si>
    <t>1.</t>
  </si>
  <si>
    <t>&lt;Инвестиционный проект&gt;</t>
  </si>
  <si>
    <t>1.1.</t>
  </si>
  <si>
    <t>&lt;Инвестиционный объект&gt;</t>
  </si>
  <si>
    <t>Стадия реализации проекта/ степень готовности объекта (этап исполнения</t>
  </si>
  <si>
    <t>Координаты проекта (широта, долгота)</t>
  </si>
  <si>
    <t>Кадастро-вый номер земельно-го участка, на котором реализует-ся проект</t>
  </si>
  <si>
    <t>Ответственный сотрудник (ФИО, должность полностью, контактный телефон, эл. адрес)</t>
  </si>
  <si>
    <t>Примечание</t>
  </si>
  <si>
    <t>Источники финансирования (тыс. руб.), всего, в т.ч. по годам</t>
  </si>
  <si>
    <t>Объем инвестиций  (тыс. руб.), всего, в т.ч. по годам</t>
  </si>
  <si>
    <t>Потреб-ность в финанси-ровании  (тыс. руб.), всего, в т.ч. по годам</t>
  </si>
  <si>
    <t>Наименование организации-инициатора инвестицион-ного проекта/ куратор объекта</t>
  </si>
  <si>
    <t xml:space="preserve">РЕЕСТР 
инвестиционных проектов 
на территории муниципального образования город Мурманск
</t>
  </si>
  <si>
    <t>Статус инвестиционного проекта (стратегический/ приоритетный )</t>
  </si>
  <si>
    <t>Форма и сроки муниципальной поддержки</t>
  </si>
  <si>
    <t>Объем запланированных работ по проекту</t>
  </si>
  <si>
    <t>Документ, утверждающий намерение о реализации проекта</t>
  </si>
  <si>
    <r>
      <t>Документ, утверждающий намерение о реализации проекта</t>
    </r>
    <r>
      <rPr>
        <sz val="10"/>
        <color indexed="9"/>
        <rFont val="Times New Roman"/>
        <family val="1"/>
        <charset val="204"/>
      </rPr>
      <t xml:space="preserve">Основание для включения в реестр (наименование, реквизиты документа) </t>
    </r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</si>
  <si>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</si>
  <si>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</si>
  <si>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</si>
  <si>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</si>
  <si>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</si>
  <si>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</si>
  <si>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</si>
  <si>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</si>
  <si>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</si>
  <si>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Строительство блочно-модульной котельной по улице Фестивальная в городе Мурманске</t>
  </si>
  <si>
    <t>2017-2018</t>
  </si>
  <si>
    <t>включен в реестр с 2017 года</t>
  </si>
  <si>
    <t>2016-2017</t>
  </si>
  <si>
    <t>в стадии реализации</t>
  </si>
  <si>
    <t>Строительство и ремонт объектов внешнего благоустройства города Мурманска</t>
  </si>
  <si>
    <t>2016-2018</t>
  </si>
  <si>
    <t>МАУК "Мурманские городские парки и скверы"</t>
  </si>
  <si>
    <t>проектирование</t>
  </si>
  <si>
    <t>Реконструкция объектов муниципальных дошкольных образовательных учреждений г. Мурманска</t>
  </si>
  <si>
    <t>ПИ 2017</t>
  </si>
  <si>
    <t>муниципальная</t>
  </si>
  <si>
    <t>2018-2019</t>
  </si>
  <si>
    <t>включен в реестр с 2016 года</t>
  </si>
  <si>
    <t>муниципа-льная</t>
  </si>
  <si>
    <t>Модернизация зданий средних общеобразовательных школ г. Мурманска</t>
  </si>
  <si>
    <t>2015-2020</t>
  </si>
  <si>
    <t>Модернизация муниципальных дошкольных образовательных учреждений г. Мурманска</t>
  </si>
  <si>
    <t>Реконструкция объектов муниципальных спортивных школ г. Мурманска</t>
  </si>
  <si>
    <t>разработана ПСД ДЮСШ №6, подготовка ПСД ДЮСАШ № 15.</t>
  </si>
  <si>
    <t>Повышение энергоэффективности образовательных учреждений города Мурманска</t>
  </si>
  <si>
    <t>Модернизация спортивных школьных площадок</t>
  </si>
  <si>
    <t>выполнено СОШ № 5, 17, 33, 38, 44, 57, кадетская шкла, гимназия № 2. реализуется СОШ № 13, 20, 43, 50, гимназия № 5, 6. подготовка ПСД СОШ № 56.</t>
  </si>
  <si>
    <t>Устройство игровых площадок на территории общеобразовательных учреждений</t>
  </si>
  <si>
    <t>Капитальный ремонт здания  городского спорткомплекса "Авангард"</t>
  </si>
  <si>
    <t>МАУ ГСЦ "Авангард"</t>
  </si>
  <si>
    <t>2012-2017</t>
  </si>
  <si>
    <t>включен в реестр с 2013 года</t>
  </si>
  <si>
    <t>Реконструкция спортивных площадок, находящихся на придомовых территориях по месту жительства граждан</t>
  </si>
  <si>
    <t>Физкультурно-оздоровительный комплекс открытого типа в жилом районе Росляково г.Мурманска</t>
  </si>
  <si>
    <t>ГОКУ "УКС Мурманской области"</t>
  </si>
  <si>
    <t>План инфра-структуры (ПИ)</t>
  </si>
  <si>
    <t>№  п/п (по данным реестра 2017 года)</t>
  </si>
  <si>
    <t>РАЗВИТИЕ ГОРОДСКОЙ ИНФРАСТРУКТУРЫ</t>
  </si>
  <si>
    <t xml:space="preserve">Адрес месторасположения объекта </t>
  </si>
  <si>
    <t>Дата и время выгрузки файла: 26.01.2018 14:48:20</t>
  </si>
  <si>
    <t>Отчет о ходе реализации Плана создания инвестиционных объектов и объектов инфраструктуры для инвестора в Мурманской области за 2017 год</t>
  </si>
  <si>
    <t>Версия данных: 2</t>
  </si>
  <si>
    <t>№ п/п</t>
  </si>
  <si>
    <t>Сфера</t>
  </si>
  <si>
    <t>Наименование проекта</t>
  </si>
  <si>
    <t>Место реализации проекта</t>
  </si>
  <si>
    <t>Форма собственности объекта</t>
  </si>
  <si>
    <t>План инфраструктуры</t>
  </si>
  <si>
    <t>Категория проекта</t>
  </si>
  <si>
    <t>Объём запланированных по проекту работ</t>
  </si>
  <si>
    <t>Параметры проекта</t>
  </si>
  <si>
    <t>Отчет о ходе реализации проекта за предыдущий год</t>
  </si>
  <si>
    <t>План</t>
  </si>
  <si>
    <t>Ответственный сотрудник ИОГВ (ФИО, должность полностью, контактный телефон, эл. адрес)</t>
  </si>
  <si>
    <t>Согласование ответственного ИОГВ</t>
  </si>
  <si>
    <t>Объем выполненных работ</t>
  </si>
  <si>
    <t>Отчет</t>
  </si>
  <si>
    <t>Ответственный сотрудник ОМСУ (ФИО полностью, должность полностью, контактный телефон, эл. адрес)</t>
  </si>
  <si>
    <t>Агропромышленный комплекс</t>
  </si>
  <si>
    <t>Модернизация колбасного производства</t>
  </si>
  <si>
    <t>«РАЗДЕЛ D ОБРАБАТЫВАЮЩИЕ ПРОИЗВОДСТВА»</t>
  </si>
  <si>
    <t>«г. Мурманск»</t>
  </si>
  <si>
    <t>частная</t>
  </si>
  <si>
    <t>объект не является инфраструктурным</t>
  </si>
  <si>
    <t>Выберите Категорию</t>
  </si>
  <si>
    <t xml:space="preserve">Общий объем инвестиции в основной капитал </t>
  </si>
  <si>
    <t>Текстовая информации</t>
  </si>
  <si>
    <t>Выберите этап согласования</t>
  </si>
  <si>
    <t>Объем инвестиций в основной капитал (обл.)</t>
  </si>
  <si>
    <t>Объем инвестиций в основной капитал (обл.), тыс.рублей</t>
  </si>
  <si>
    <t/>
  </si>
  <si>
    <t>Объем инвестиций в основной капитал (фед.)</t>
  </si>
  <si>
    <t>Объем инвестиций в основной капитал (фед.), тыс.рублей</t>
  </si>
  <si>
    <t>Объем инвестиций в основной капитал (мун.)</t>
  </si>
  <si>
    <t>Объем инвестиций в основной капитал (мун.), тыс.рублей</t>
  </si>
  <si>
    <t>Объем инвестиций в основной капитал (внб)</t>
  </si>
  <si>
    <t>Объем инвестиций в основной капитал (внб), тыс.рублей</t>
  </si>
  <si>
    <t>объем производства**</t>
  </si>
  <si>
    <t>объем производства</t>
  </si>
  <si>
    <t>рабочие места, чел.**</t>
  </si>
  <si>
    <t>рабочие места, чел.</t>
  </si>
  <si>
    <t>средняя зарплата, руб.**</t>
  </si>
  <si>
    <t>средняя зарплата, руб.</t>
  </si>
  <si>
    <t>2.</t>
  </si>
  <si>
    <t>Модернизация технической базы оленеводства</t>
  </si>
  <si>
    <t>Выберите Форму собственности</t>
  </si>
  <si>
    <t>объект является инфраструктурным</t>
  </si>
  <si>
    <t>3.</t>
  </si>
  <si>
    <t>Здравоохранение</t>
  </si>
  <si>
    <t>Строительство областной детской многопрофильной больницы в г.Мурманске</t>
  </si>
  <si>
    <t>«РАЗДЕЛ F СТРОИТЕЛЬСТВО»</t>
  </si>
  <si>
    <t>Серегина Марина Анатольевна, консультант управления развития информационных и материально-технических ресурсов здравоохранения, 486-153, seregina@gov-murman.ru</t>
  </si>
  <si>
    <t>4.</t>
  </si>
  <si>
    <t>Развитие предпринимательства</t>
  </si>
  <si>
    <t>Строительство многофункционального комплекса по проспекту Кольский в городе Мурманске</t>
  </si>
  <si>
    <t>государственная</t>
  </si>
  <si>
    <t>Иное</t>
  </si>
  <si>
    <t>5.</t>
  </si>
  <si>
    <t>Связь</t>
  </si>
  <si>
    <t>Создание и развитие Центра космических услуг</t>
  </si>
  <si>
    <t>«РАЗДЕЛ I ТРАНСПОРТ И СВЯЗЬ»</t>
  </si>
  <si>
    <t>6.</t>
  </si>
  <si>
    <t>Создание и развитие инфраструктуры пространственных данных</t>
  </si>
  <si>
    <t>«Ковдорский район»,«Кольский район»,«Ловозерский район»,«Печенгский район»,«Терский район»,«Кандалакшский район»,«г. Мурманск»,«г. Апатиты»,«г. Кировск»,«г. Мончегорск»,«г. Оленегорск»,«г. Полярные Зори»,«ЗАТО п. Видяево»,«ЗАТО г. Заозерск»,«ЗАТО г. Островной»,«ЗАТО г. Североморск»,«ЗАТО Александровск»</t>
  </si>
  <si>
    <t>Выберите План инфраструктуры</t>
  </si>
  <si>
    <t>7.</t>
  </si>
  <si>
    <t>Социальная сфера</t>
  </si>
  <si>
    <t>Реконструкция здания государственного областного автономного учреждения культуры "Мурманский областной драматический театр" в целях приспособления объекта культурного наследия для современного использования, г. Мурманск, просп. Ленина, д. 49</t>
  </si>
  <si>
    <t>8.</t>
  </si>
  <si>
    <t>Реконструкция региональной автоматизированной системы централизованного оповещения населения Мурманской области</t>
  </si>
  <si>
    <t>9.</t>
  </si>
  <si>
    <t>10.</t>
  </si>
  <si>
    <t>11.</t>
  </si>
  <si>
    <t>Судоремонт</t>
  </si>
  <si>
    <t xml:space="preserve">Реконструкция и техническое перевооружение 2-камерного сухого дока филиала "35 СРЗ" АО "ЦС"Звездочка" </t>
  </si>
  <si>
    <t>Медведева Марина Анатольевна, главный специалист отдела стратегического планирования, целевых программ и международного сотрудничества комитета по экономическому развитию администрации города Мурманска, тел. (8152) 45-83-20, email: MedvedevaMA@citymurmansk.ru</t>
  </si>
  <si>
    <t>12.</t>
  </si>
  <si>
    <t>Топливно-энергетический комплекс, энергетика, ЖКХ</t>
  </si>
  <si>
    <t>Строительство подстанции «Мурманская»</t>
  </si>
  <si>
    <t>«РАЗДЕЛ Е ПРОИЗВОДСТВО И РАСПРЕДЕЛЕНИЕ ЭЛЕКТРОЭНЕРГИИ,  ГАЗА И ВОДЫ»</t>
  </si>
  <si>
    <t>13.</t>
  </si>
  <si>
    <t>Развитие материально-технической базы объектов электроснабжения филиала ОАО "МРСК Северо-Запада" "Колэнерго"</t>
  </si>
  <si>
    <t>14.</t>
  </si>
  <si>
    <t>Техническое перевооружение и реконструкция электросетевых объектов ОАО "МОЭСК" на 2012-2019 годы</t>
  </si>
  <si>
    <t>15.</t>
  </si>
  <si>
    <t>16.</t>
  </si>
  <si>
    <t>Транспорт</t>
  </si>
  <si>
    <t>Комплексное развитие Мурманского транспортного узла</t>
  </si>
  <si>
    <t>Строительство и реконструкция объектов портовой инфраструктуры на берегу Кольского залива, в т.ч. угольного терминала мощностью 20 млн. т в год, железнодорожных путей пропускной способностью не менее 28 млн. т в год к проектируемым терминалам, реконструкция существующего угольного терминала и др.</t>
  </si>
  <si>
    <t>17.</t>
  </si>
  <si>
    <t>Модернизация железнодорожного вокзала</t>
  </si>
  <si>
    <t>18.</t>
  </si>
  <si>
    <t>Строительство и реконструкция участков основных автодорог регионального или межмуниципального значения</t>
  </si>
  <si>
    <t>19.</t>
  </si>
  <si>
    <t>Строительство универсальных атомных ледоколов проекта 22220 (3 шт.)</t>
  </si>
  <si>
    <t>20.</t>
  </si>
  <si>
    <t>Перегрузочный терминал ПАО "ГМК "Норильский никель" в г. Мурманск - реконструкция причала №2</t>
  </si>
  <si>
    <t>21.</t>
  </si>
  <si>
    <t>Модернизация причала №1 (замена отбойных устройств)</t>
  </si>
  <si>
    <t>22.</t>
  </si>
  <si>
    <t>Модернизация причала №1 (антикоррозийная защита шпунтовой стенки)</t>
  </si>
  <si>
    <t>23.</t>
  </si>
  <si>
    <t xml:space="preserve">Обновление подвижного состава троллейбусного парка АО "Электротранспорт" </t>
  </si>
  <si>
    <t>24.</t>
  </si>
  <si>
    <t>Физкультура и спорт</t>
  </si>
  <si>
    <t>Реконструкция городского спорткомплекса "Авангард"</t>
  </si>
  <si>
    <t>25.</t>
  </si>
  <si>
    <t>26.</t>
  </si>
  <si>
    <t>Экология</t>
  </si>
  <si>
    <t>Создание системы переработки и утилизации (захоронения) твердых бытовых отходов на территории Мурманской области на основе концессионного соглашения для нужд муниципальных образований  г.  Мурманск, ЗАТО Североморск, ЗАТО Александровск, ЗАТО Видяево, ЗАТО Заозерск, Кольский район</t>
  </si>
  <si>
    <t>«РАЗДЕЛ O ПРЕДОСТАВЛЕНИЕ ПРОЧИХ КОММУНАЛЬНЫХ,  СОЦИАЛЬНЫХ И ПЕРСОНАЛЬНЫХ УСЛУГ»</t>
  </si>
  <si>
    <t>«Кольский район»,«Печенгский район»,«г. Мурманск»,«ЗАТО г. Североморск»,«ЗАТО Александровск»</t>
  </si>
  <si>
    <t>Полигон ТБО – 250 тыс. тонн в год;
мусоросортировочный комплекс – 180 тыс. тонн в год;
мусороперегрузочные станции  – 70 тыс. тонн в год</t>
  </si>
  <si>
    <t>Приложение № 3 к телефонограмме от __________№ _____________</t>
  </si>
  <si>
    <t>Ответственный сотрудник  (ФИО полностью, должность полностью, контактный телефон, эл. адрес)</t>
  </si>
  <si>
    <t>№ п/п плана</t>
  </si>
  <si>
    <t>Строительство (реконструкция) комплекса инженерных сооружений для очистки сточных вод</t>
  </si>
  <si>
    <t>КРГХ</t>
  </si>
  <si>
    <t>2018-2021</t>
  </si>
  <si>
    <t>Модернизация улично-дорожной сети</t>
  </si>
  <si>
    <t>-</t>
  </si>
  <si>
    <t>ул. Капитана Орликовой, 9 микрорайон</t>
  </si>
  <si>
    <t>51:20:0002021:5067, 51:20:0002021:64</t>
  </si>
  <si>
    <t>12-й км автопроезда к городу Мурманску в районе Иванова ручья</t>
  </si>
  <si>
    <t>Основные технико-экономические характеристики объекта, краткое описание</t>
  </si>
  <si>
    <t>ФИЗИЧЕСКАЯ КУЛЬТУРА И СПОРТ</t>
  </si>
  <si>
    <t>ЗАВЕРШЕННЫЕ ПРОЕКТЫ</t>
  </si>
  <si>
    <t xml:space="preserve"> Устройство детской площадки на объекте благоустройства «Аллея поколений», расположенном на ул. Хлобыстова.
 Благоустройство сквера в жилом районе Росляково, ул. Советская, д. №№ 1-3.
 Мемориал, посвященный стойкости и мужеству мурманчан в годы Великой Отечественной войны на ул. Боровская.
 Благоустройство набережной озеро Семеновское (1 этап 1 очередь).
 Благоустройство зоны отдыха озеро Семеновское с устройством велосипедно-пешеходных дорожек.
 Благоустройство объекта «Детский городок» на пр. Героев-Североморцев.
 Благоустройство объекта «Аллея и сквер вдоль проспекта Ленина»
</t>
  </si>
  <si>
    <t xml:space="preserve">Главный бухгалтер Песчинская Нина Александровна, тел. 41-20-99, mgps2012@yandex,ru
Рохманийко Юрий Анатольевич,заместитель директора,т.41-19-94,mgps2012@yandex.ru
</t>
  </si>
  <si>
    <t>Крамаренко А.Н., 45-33-60</t>
  </si>
  <si>
    <t>проект реализован</t>
  </si>
  <si>
    <t>51:20:0001606:39</t>
  </si>
  <si>
    <t>реализован в  июле 2017 года</t>
  </si>
  <si>
    <t>реализован в декабре 2017 года</t>
  </si>
  <si>
    <t>ул. Гагарина, д. 39, ул. Баумана , д. 20, пр. Кольский, д. 139, ул. Кильдинская, д. 1, ул. Старостина, д. 31, ул. Маклакова, д. 33</t>
  </si>
  <si>
    <t xml:space="preserve"> реализован</t>
  </si>
  <si>
    <t>г. Мурманск,   ул. Фестивальная</t>
  </si>
  <si>
    <t>реализован в 2017 году</t>
  </si>
  <si>
    <t>Строительство и ремонт объектов внешнего благоустройства города Мурманска.
Устройство детской площадки в сквере "Аллея поколений" по ул. Хлобыстова</t>
  </si>
  <si>
    <t>Строительство и ремонт объектов внешнего благоустройства города Мурманска.
Благоустройства сквера в пгт. Росляково по ул. Советская, 1-3</t>
  </si>
  <si>
    <t>Выполнение работ по строительству стадиона, ввод в эксплуатацию</t>
  </si>
  <si>
    <t xml:space="preserve">ГП МО "Развитие физической культуры и спорта" на 2014-2020 годы, подпрограмма "Развитие спортивной инфраструктуры" - </t>
  </si>
  <si>
    <t>включен в реестр с 2018 года</t>
  </si>
  <si>
    <t>с 2013 года</t>
  </si>
  <si>
    <t>включен в реестр с 2012 года</t>
  </si>
  <si>
    <t>согласно  ПСД</t>
  </si>
  <si>
    <t>Строительство областной детской многопрофильной больницы</t>
  </si>
  <si>
    <t>ул. Капитана Маклакова, 32</t>
  </si>
  <si>
    <t>Реконструкция здания приемного отделения для создания Регионального сосудистого центра на базе ГОБУЗ "Мурманская областная клиническая больница имени П.А. Баяндина"</t>
  </si>
  <si>
    <t>ул. Академика Павлова, д. 6</t>
  </si>
  <si>
    <t>2015-2025</t>
  </si>
  <si>
    <t>по соглашению о ГЧП</t>
  </si>
  <si>
    <t>Строительство фитнес-центра с бассейном общей площадью 2000 кв.м</t>
  </si>
  <si>
    <t>вблизи ул. Баумана, д. 30</t>
  </si>
  <si>
    <t>торговая сеть "Евророс"</t>
  </si>
  <si>
    <t>МУРМАНСК - ГОРОД РАЗВИТИЯ ЧЕЛОВЕЧЕСКОГО ПОТЕНЦИАЛА</t>
  </si>
  <si>
    <t>МУРМАНСК - ДЕЛОВАЯ СТОЛИЦА ЗАПОЛЯРЬЯ</t>
  </si>
  <si>
    <t>уточняется</t>
  </si>
  <si>
    <t>информация по запросу 2016 года не представлена</t>
  </si>
  <si>
    <t>Создание садового центра</t>
  </si>
  <si>
    <t>ОАО "Цветы Заполярья"</t>
  </si>
  <si>
    <t>1 год</t>
  </si>
  <si>
    <t>АО "Север"</t>
  </si>
  <si>
    <t>Строительство многофункционального комплекса (кинотеатр, концертный зал, каток, аквапарк, фитнес-центр, зона торговли и гостиница)</t>
  </si>
  <si>
    <t>ул. Рогозерская, д. 8</t>
  </si>
  <si>
    <t>Развитие сети областных  учреждений здравоохранения</t>
  </si>
  <si>
    <t>ГОКУ "УКС Мурманской области", Министерство здравоохранения Мурманской области, учреждения здравоохранения</t>
  </si>
  <si>
    <t>2010-2020</t>
  </si>
  <si>
    <t>Главный корпус ГОБУЗ "Мурманский областной противотуберкулезный диспансер", приемное отделение ГОБУЗ "Мурманская областная клиническая больница имени П. А. Баяндина",  областная десткая многопрофильная больница</t>
  </si>
  <si>
    <t>Реконструкция радиологического корпуса Мурманского областного онкологического диспансера (корректура ПСД)</t>
  </si>
  <si>
    <t>государствен-ная</t>
  </si>
  <si>
    <t>2013-2014</t>
  </si>
  <si>
    <t>2016 год - предпроектные работы, стоимость не определена</t>
  </si>
  <si>
    <t>Реконструкция здания стационара Мурманского областного психоневрологического диспансера, г.Мурманск, ул.Лобова, 14 (корректура ПСД)</t>
  </si>
  <si>
    <t>Пристройка второго эвакуационного пути к зданию стационара ГОБУЗ "Мурманский областной психоневрологический диспансер"</t>
  </si>
  <si>
    <t>ведутся работы</t>
  </si>
  <si>
    <t>Подрядчик – ООО «Формула Уюта» (стоимость работ по контракту – 7,13 млн. руб., срок выполнения работ – 10.03.2016).</t>
  </si>
  <si>
    <t xml:space="preserve">Строительство областной детской многопрофильной больницы в г.Мурманске </t>
  </si>
  <si>
    <t>2014-2020</t>
  </si>
  <si>
    <t>разработана ПСД</t>
  </si>
  <si>
    <t xml:space="preserve">Реконструкция здания приемного отделения для создания Регионального сосудистого центра на базе ГОБУЗ "Мурманская областная клиническая больница имени П. А. Баяндина"» </t>
  </si>
  <si>
    <t>2014-2015</t>
  </si>
  <si>
    <t>выполнение работ перенесено на 2015 год</t>
  </si>
  <si>
    <t>Капитальный ремонт кровли хирургического корпуса №3 ГОБУЗ "МОКБ им. П.А.Баяндина"</t>
  </si>
  <si>
    <t>2015-2016</t>
  </si>
  <si>
    <t>Модернизация муниципальных учреждений здравоохранения</t>
  </si>
  <si>
    <t>Комитет по здравоохранению администрации города Мурманска</t>
  </si>
  <si>
    <t>2013-2017</t>
  </si>
  <si>
    <t xml:space="preserve">проведение работ и подготовка ПСД по отдельным объектам. </t>
  </si>
  <si>
    <t xml:space="preserve">Капитальный ремонт медицинских кабинетов МБУЗ "Городская поликлиника № 3" по адресу:183025, г.Мурманск, ул. Карла Маркса, д. 52                                                                                 </t>
  </si>
  <si>
    <t>Капитальный ремонт отделения врачей общей практики МБУЗ "Городская поликлиника № 7" (г. Мурманск, ул. Крупской, 40 А)</t>
  </si>
  <si>
    <t>Комитет по здравоохра-нению администрации города Мурманска</t>
  </si>
  <si>
    <t>объект сдан</t>
  </si>
  <si>
    <t>Капитальный ремонт отделения пульмонологии МБУЗ "ОМСЧ "Севрыба" (г. Мурманск, ул. Ломоносова, 18)</t>
  </si>
  <si>
    <t>Капитальный ремонт системы вентиляции операционного блока МБУЗ "ОМСЧ "Севрыба" (г. Мурманск, ул. Ломоносова, 18)</t>
  </si>
  <si>
    <t xml:space="preserve">Ведутся работы. Срок сдачи объекта декабрь 2014 </t>
  </si>
  <si>
    <t>Капитальный ремонт помещений МБУЗ "Детская городская поликлиника № 4" (г. Мурманск, ул. Бочкова, 1)</t>
  </si>
  <si>
    <t>Капитальный ремонт медицинских кабинетов МБУЗ "Детская городская поликлиника № 4"                                                              по адресу: 183014, ул. Бочкова д.1</t>
  </si>
  <si>
    <t>Капитальный ремонт МБУЗ "Родильный дом № 1" (г. Мурманск, ул. Карла Маркса, 16а)</t>
  </si>
  <si>
    <t>Капитальный ремонт помещений женской консультации № 1 МБУЗ "Родильный дом № 1" (г. Мурманск, ул. Карла Маркса, 9)</t>
  </si>
  <si>
    <t>Капитальный ремонт системы вентиляции МБУЗ "Родильный дом № 3" (г. Мурманск, ул. Бочкова, 6)</t>
  </si>
  <si>
    <t>Капитальный ремонт помещений МБУЗ "Детская консультативно-диагностическая поликлиника" (г. Мурманск, ул. Полярные Зори, 36; ул. Папанина, 1)</t>
  </si>
  <si>
    <t>Капитальный ремонт хирургического отделения МБУЗ "Городская поликлиника № 1" (г. Мурманск, ул. Шмидта, 41/9)</t>
  </si>
  <si>
    <t>Капитальный ремонт медицинских кабинетов МБУЗ "Городская поликлиника № 1" (г. Мурманск, ул. Шмидта, 41/9)</t>
  </si>
  <si>
    <t>Капитальный ремонт женской консультации МБУЗ "Городская поликлиника № 1"(г. Мурманск, ул. Шмидта, 41/9)</t>
  </si>
  <si>
    <t>Капитальный ремонт 2-го отделения МБУЗ "Мурманская инфекционная больница" (г. Мурманск, ул. Полухина, 7)</t>
  </si>
  <si>
    <t>Капитальный ремонт отделения эндоскопии МБУЗ "Мурманская городская клиническая больница скорой медицинской помощи"</t>
  </si>
  <si>
    <t>Капитальный ремонт помещений МБУЗ «Мурманская городская клиническая больница скорой медицинской помощи»: неотложной кардиологии, неврологического отделения для больных с острыми нарушениями мозгового кровообращения, ремонт помещений для размещения мультиспирального 16-срезового томографа и смежных помещений (г. Мурманск, ул. Володарского, 18)</t>
  </si>
  <si>
    <t>Капитальный ремонт подстанции скорой медицинской помощи МБУЗ "Мурманская городская клиническая больница скорой медицинской помощи" (г. Мурманск, ул. Беринга, 20)</t>
  </si>
  <si>
    <t>Капитальный ремонт гинекологического отделения МБУЗ "Мурманская городская клиническая больница скорой медицинской помощи" (г. Мурманск, ул. Володарского, 18)</t>
  </si>
  <si>
    <t xml:space="preserve">Реконструкция муниципальных учреждений здравоохранения </t>
  </si>
  <si>
    <t>2014-2017</t>
  </si>
  <si>
    <t>разработка ПСД и кокурсной документации</t>
  </si>
  <si>
    <t>МБУЗ "Городская поликлиника № 1", помещения травматологии по ул. Книповича, 4, лифт МБУЗ "Родильный дом №1".</t>
  </si>
  <si>
    <t>Реконструкция первого этажа МБУЗ "Городская поликлиника № 1" под отделение травматологии и ортопедии (г. Мурманск, ул. Шмидта, 41/9) - городской травмпункт</t>
  </si>
  <si>
    <t>Реконструкция помещений травматологии  под детскую стоматологическую                               МАУЗ" Стоматологическая поликлиника № 1"                                      по адресу: 183039, ул.Книповича, 4</t>
  </si>
  <si>
    <t>Реконструкция помещений травматологии по ул. Книповича, 4 под детскую стоматологическую поликлинику</t>
  </si>
  <si>
    <t xml:space="preserve">ведутся инженерные изыскания </t>
  </si>
  <si>
    <t>Реконструкция сухого дока и техническое перевооружение докового производства филиала «35 СРЗ» АО «ЦС Звездочка» для обеспечения докового ремонта всей номенклатуры АПЛ МСЯС и МСОН, надводных кораблей I и II рангов Северного флота, включая ТАВКР пр. 1143.5</t>
  </si>
  <si>
    <t>филиал "35 СРЗ" АО "ЦС Звездочка"</t>
  </si>
  <si>
    <t>2016-2020</t>
  </si>
  <si>
    <t>исключен в 2017 году</t>
  </si>
  <si>
    <t xml:space="preserve"> Информация о планируемой реализации проекта уточняется инициатором проекта, приведены данные  прогноза по инвестициям</t>
  </si>
  <si>
    <t xml:space="preserve"> В ПИ 2016 - Создание технопарка по обслуживанию больших надводных и крупнотоннажных судов на базе предприятия оборонно-промышленного комплекса "35 СРЗ" ОАО "ЦС Звездочка" -сроки уточняются, обновленный проект в каталоге</t>
  </si>
  <si>
    <t>в стадии проектирования, информация закрытая</t>
  </si>
  <si>
    <t>Модернизация действующего холодильника ОАО "Мурманский морской рыбный порт"</t>
  </si>
  <si>
    <t>2017-2024</t>
  </si>
  <si>
    <t>реализация приостановлена ввиду отсутвия финансирования и недостаточного объема поставок рыбопродукции в порт</t>
  </si>
  <si>
    <t>новым собственником рассматривается переспектива и варианты развития порта</t>
  </si>
  <si>
    <t>планируется новый проект на условиях ГЧП</t>
  </si>
  <si>
    <t xml:space="preserve">Создание Мурманского рыбохозяйственного информационно-консультационного арктического центра (МРИКАЦ) </t>
  </si>
  <si>
    <t>ГАОУ МО СПО «Мурманский индустриальный колледж»</t>
  </si>
  <si>
    <t>2010-2016</t>
  </si>
  <si>
    <t>проведены рабочие встречи и выездные семинары, подготовлена нормативно-правовая и методическая документация  по работе центра</t>
  </si>
  <si>
    <t>поиск помещения центра, формирование рабочих органов, поиск инвесторов</t>
  </si>
  <si>
    <t>исх. от 28.02.2017 № 185 - отказ от реализации</t>
  </si>
  <si>
    <t>Обустройство катка на территории ННОУ «Школа Пионер»</t>
  </si>
  <si>
    <t xml:space="preserve">ННОУ «Школа Пионер» </t>
  </si>
  <si>
    <t>Среднеэтажные жилые дома в 142-м квартале г. Мурманска  по ул. Декабристов Реконструкция  со сносом. первый второй этапы строительства.</t>
  </si>
  <si>
    <t>АО «Агентство Мурманнедвижимость»</t>
  </si>
  <si>
    <t>2015-2018</t>
  </si>
  <si>
    <t>данные комитета градостроителтьства и территориального развития</t>
  </si>
  <si>
    <t>2014-2018</t>
  </si>
  <si>
    <t>исключены в 2017 году</t>
  </si>
  <si>
    <t xml:space="preserve"> Муниципальное автономное дошкольное образовательное учреждение г. Мурманска № 32</t>
  </si>
  <si>
    <t>Муниципальное автономное дошкольное образовательное учреждение г. Мурманска № 78</t>
  </si>
  <si>
    <t>Муниципальное бюджетное дошкольное образовательное учреждение г. Мурманска № 101</t>
  </si>
  <si>
    <t>Муниципальное бюджетное дошкольное образовательное учреждение г. Мурманска № 104</t>
  </si>
  <si>
    <t>2014 -   1 этап (замена оконных блоков) 2016-2017     (2 этап)</t>
  </si>
  <si>
    <t>Муниципальное бюджетное дошкольное образовательное учреждение г. Мурманска № 105</t>
  </si>
  <si>
    <t>Муниципальное бюджетное общеобразовательное учреждение г. Мурманска «Средняя общеобразовательная школа № 57»</t>
  </si>
  <si>
    <t xml:space="preserve"> Муниципальное бюджетное общеобразовательное учреждение г. Мурманска «Средняя общеобразовательная школа № 18»</t>
  </si>
  <si>
    <t xml:space="preserve">МТФ ПАО "ГМК "Норильский никель" </t>
  </si>
  <si>
    <t>по уточненным данным на 20.02.2016 включен в каталог, ПИ 2016 (стоимость 2191,4 млн. руб. по данным организации на 01.11.2015)</t>
  </si>
  <si>
    <t xml:space="preserve">28.03.2017 в рамках Международного арктического форума состоялась церемония открытия перегрузочного терминала </t>
  </si>
  <si>
    <t>Строительство и последующая эксплуатация здания спортивно-оздоровительного комплекса (фитнес-центра) в г. Мурманск</t>
  </si>
  <si>
    <t>ООО "Вира"</t>
  </si>
  <si>
    <t>2015-2017</t>
  </si>
  <si>
    <t>Реконструкция областных учреждений культуры</t>
  </si>
  <si>
    <t>Комитет по культуре и искусству Мурманской области</t>
  </si>
  <si>
    <t xml:space="preserve">ведутся работы: ГОАУК «Мурманский областной драматический театр»;
ГОАУК «Мурманская областная филармония»;
проектирование: ГОБУК «Мурманская государственная областная универсальная научная библиотека»;
ГОАУК «Мурманский областной краеведческий музей»;
ГОАУК «Мурманский областной театр кукол»;
Дворец культуры имени С.М. Кирова.
</t>
  </si>
  <si>
    <t xml:space="preserve">по данным ИП 2016 ГОАУК «Мурманский областной драматический театр»;
ГОАУК «Мурманская областная филармония»;
</t>
  </si>
  <si>
    <t xml:space="preserve">Реконструкция и технологическое присоединение здания государственного областного бюджетного учреждения культуры «Мурманская государственная областная  универсальная научная библиотека», г. Мурманск, ул. С. Перовской, д. 21-а </t>
  </si>
  <si>
    <t>2014-2016</t>
  </si>
  <si>
    <t>Капитальный ремонт здания ГОБУК «Мурманская государственная областная универсальная научная библиотека»</t>
  </si>
  <si>
    <t xml:space="preserve">Реконструкция и  и технологическое присоединение здания государственного областного автономного учреждения культуры «Мурманский областной театр кукол», г. Мурманск, просп. Ленина, д. 27 </t>
  </si>
  <si>
    <t>Капитальный ремонт  большого зрительного зала Дворца культуры им.С.М.Кирова в целях приспособления объекта культурного наследия для современного использования</t>
  </si>
  <si>
    <t>Капитальный ремонт здания отдела  Полярных олимпиад ГОАУК "Мурманский областной краеведческий музей" г. Мурманск, Долина Уюта, в том числе разработка  проектной документации</t>
  </si>
  <si>
    <t>2016 год-  разработка ПСД, стоимость не определена</t>
  </si>
  <si>
    <t>Реконструкция и  и технологическое присоединение здания государственного областного автономного учреждения культуры «Мурманская областная филармония», г. Мурманск, ул.С.Перовской, д. 3</t>
  </si>
  <si>
    <t>реализован в 2016 году</t>
  </si>
  <si>
    <t xml:space="preserve">Малоэтажная жилая застройка в местах пересечения ул. Генералова- ул. Фрунзе и ул. Фрунзе –ул. М. Горького в городе Мурманске. Реконструкция со сносом» 2 этап  строительства. Многоквартирный трехэтажный дом. </t>
  </si>
  <si>
    <t>данных нет</t>
  </si>
  <si>
    <t xml:space="preserve">Малоэтажная жилая застройка в местах пересечения ул. Генералова- ул. Фрунзе и ул. Фрунзе –ул. М. Горького в городе Мурманске. Реконструкция со сносом» 1 этап  строительства. Многоквартирный трехэтажный дом. </t>
  </si>
  <si>
    <t>введен в эксплуатацию жилой многоквартирный трехэтажный дом (1 этап) по ул. Фрунзе, д.18, общей площадью 2438,9 кв.м</t>
  </si>
  <si>
    <t>Среднеэтажные жилые дома в 142-м квартале г. Мурманска  по ул. Алексея Генералова. Реконструкция  со сносом. первый второй этапы строительства.</t>
  </si>
  <si>
    <t>введен в эксплуатацию жилой многоквартирный трехэтажный дом (2 этап) по ул. Алексея Генералова, д.6/24, общей площадью 1637,8 кв.м</t>
  </si>
  <si>
    <t>филиал ОАО "МРСК Северо-Запада" "Колэнерго"</t>
  </si>
  <si>
    <t>2009-2016</t>
  </si>
  <si>
    <t>реализованы в 2015-2016 году</t>
  </si>
  <si>
    <t>ведутся работы, разрабока ПСД</t>
  </si>
  <si>
    <t>проект в ключен в ПИ 2016, каталог проектов</t>
  </si>
  <si>
    <t>Реконструкция ВЛ 110 кВ  Л-123/125 (участок от опоры № 64  до опоры № 67, расположенного в кадастровом квартале 51:20:000000 (кадастровый номер 51:20:000000:0018) с выносом опор на новый участок</t>
  </si>
  <si>
    <t xml:space="preserve"> Техническое перевооружение ПС 110кВ № 4 с заменой трансформаторов 2х25 на 2х40 МВА (№50-02/261 от 12.04.2011 ОАО "Мурманскпромстрой"; №43-0008541/15 от 04.06.2015 АО "МОЭСК"; №43-0017541/14 от 29.09.2014 АО "МОЭСК")</t>
  </si>
  <si>
    <t>2009-2017</t>
  </si>
  <si>
    <t xml:space="preserve"> Реконструкция ОРУ-35 кВ с полной заменой оборудования на ПС 150 кВ №6 (Установка модульного здания ЗРУ комплектное на 12 ячеек, ОПН наружной установки 35 кВ - 18шт, комплект оборудования СОПТ-1шт, комплект оборудования АСУ ТП -1 шт)</t>
  </si>
  <si>
    <t>2011-2017</t>
  </si>
  <si>
    <t>Реконструкция ПС-53 с заменой трансформаторов 2х25 МВА на 2х40 МВА и ПС-81 с заменой трансформаторов 2х40 МВА на 2х25 МВА</t>
  </si>
  <si>
    <t>Строительство РП-6 на территории ПС-6 (№50-02/210 от 05.10.2010г. ГОУП "ТЭКОС") (РП - 1 шт)</t>
  </si>
  <si>
    <t>2013-2016</t>
  </si>
  <si>
    <t>реализован в 2015 году</t>
  </si>
  <si>
    <t>Текущий ремонт операционного блока хирургического отделения МБУЗ "Мурманская детская городская клиническая больница" и ремонт лестничных клеток</t>
  </si>
  <si>
    <t xml:space="preserve">МБУЗ "Мурманская детская городская клиническая больница" </t>
  </si>
  <si>
    <t>работы выполнены в рамках ГП МО "Развитие здравоохранения"</t>
  </si>
  <si>
    <t>«Ворота в Арктику» в районе здания Морского вокзала по проезду Портовому, д. 25</t>
  </si>
  <si>
    <t>Арктический выставочный центр «Атомный ледокол Ленин»</t>
  </si>
  <si>
    <t>не определена</t>
  </si>
  <si>
    <t>сквер в районе Морвокзала</t>
  </si>
  <si>
    <t>"Арктическая гавань" (Морской фасад) - реконструкция пирса дальних линий, реконструкция здания морского вокзала</t>
  </si>
  <si>
    <t>ФГУП "Росморпорт"</t>
  </si>
  <si>
    <t>По проекту "Реконструкция пирса дальних линий" общий объем инвестиций - 746,755 млн. руб., в т.ч. освоенные инвестиции - 697,01 млн. руб. По проекту "Реконструкция здания морского вокзала"  -  общий объем инвестиций уточняется. Проектные работы - 10,759 млн. руб., в т.ч. освоенные инвестиции - 5,00 млн. руб</t>
  </si>
  <si>
    <t>Объект "Реконструкция пирса дальних линий" сдан в январе 2015 года, ведется реконструкция морского вокзала (включен в каталог проектов, в ПИ 2016 - объект "Строительство и реконструкция объектов федеральной собственности в морском порту Мурманск, Мурманская область",  по данным Минтранса проект в стадии конкурсных процедур)</t>
  </si>
  <si>
    <t>Арктическая гавань (Морской фасад) - реконструкция пирса дальних линий</t>
  </si>
  <si>
    <t>Объект сдан в январе 2015 года.</t>
  </si>
  <si>
    <t>"Арктическая гавань" (Морской фасад) реконструкция здания морского вокзала</t>
  </si>
  <si>
    <t>Реконструкция и строительство физкультурно-оздоровительного комплекса для игровых видов спорта в городе Мурманске</t>
  </si>
  <si>
    <t>ММКУ УКС, Комитет по физической культуре и спорту администрации города Мурманска</t>
  </si>
  <si>
    <t>исключен в 2016 году</t>
  </si>
  <si>
    <t>требуется положительное заключение государственной экспертизы по ПСД и о проверке сметной стоимости строительства, технические условия на присоединение объекта к сетям электроснабжения и согласования подъезда к спортивному объекту</t>
  </si>
  <si>
    <t xml:space="preserve">
в отсутвие инвестора принято решение об отмене проекта и демонтаже объекта</t>
  </si>
  <si>
    <t>Строительство многоквартирных жилых домов по пр. просп. Героев североморцев</t>
  </si>
  <si>
    <t>ОАО "Агентство "Мурманнедвижимость"</t>
  </si>
  <si>
    <t>2013-2015</t>
  </si>
  <si>
    <t>реконструкция со сносом, 2014 год - введена первая очередь из 2 домов, 5 секций</t>
  </si>
  <si>
    <t>введены в эксплуатацию: многоквартирный  дом просп. Героев североморцев, д. 22, 24, 26, 28; многоквартирный просп. Героев североморцев, д. 26; многоквартирный дом просп. Героев североморцев, д. 24; многоквартирный дом просп. Героев североморцев, д. 22</t>
  </si>
  <si>
    <t>Очистка, вывод из эксплуатации, ликвидация и реабилитация площадки временного хранения радиоактивных отходов филиала «35 СРЗ» ОАО «ЦС «Звездочка» для создания новых видов производства</t>
  </si>
  <si>
    <t>филиал "35 СРЗ" ОАО "ЦС Звездочка"</t>
  </si>
  <si>
    <t>включен в реестр с 2015 года</t>
  </si>
  <si>
    <t>для разработки проекта требуетсся включение его в региональную программу развития промышленности</t>
  </si>
  <si>
    <t>2015- в стадии согласования, 2016 - исключен</t>
  </si>
  <si>
    <t>Строительство учебного центра ОАО "Газпром" по подготовке персонала для освоения шельфовых месторождений</t>
  </si>
  <si>
    <t>ОАО "Газпромдобыча шельф"</t>
  </si>
  <si>
    <t>на 01.10.2015 информация о реализации проекта отсутствует</t>
  </si>
  <si>
    <t>по данным АО "Газпром" реализация проекта не планируется</t>
  </si>
  <si>
    <t>Молодежный центр "Поиск" (ул. Миронова, д.8)</t>
  </si>
  <si>
    <t>КСПВООДМ</t>
  </si>
  <si>
    <t>включен в ПИ 2016, исключен по заявке КСПВООДМ</t>
  </si>
  <si>
    <t>включен в ПИ 2017 по исх. КГиТР от 20.10.2016 № 14-04-04/5432, требует исключения по заявке КСПВООДМ от 02.03.2017 № 20-01-10/1166</t>
  </si>
  <si>
    <t>Реконструкция объектов муниципальных дошкольных образовательных учреждений г. Мурманска: Муниципальное бюджетное дошкольное образовательное учреждение г. Мурманска № 121</t>
  </si>
  <si>
    <t xml:space="preserve">Подрядчик – ООО «Пилон» (стоимость работ - 37,9 млн. руб., срок выполнения работ - 115 рабочих дней (при пятидневной рабочей неделе), начало работ определяется заявкой Заказчика, но не позднее 30 календарных дней от даты заключения контракта, контракт заключен 02.02.2015).
Источник финансирования - бюджет муниципального образования г. Мурманск.
</t>
  </si>
  <si>
    <t xml:space="preserve">Окончание работ перенесено с 2015 года на 1 квартал 2016 года. Увеличение срока выполнения работ обусловлено неоднократной корректировкой проектной документации, длительным периодом комплектации и поставки теплового оборудования, отсутствием своевременного финансирования выполненных подрядчиком работ.
</t>
  </si>
  <si>
    <t>Отчет ПИ 2015</t>
  </si>
  <si>
    <t>Комплекс работ по реконструкции стационара областного противотуберкулезного диспансера по адресу: г.Мурманск, ул.Лобова, 12</t>
  </si>
  <si>
    <t>2010-2015</t>
  </si>
  <si>
    <t>ООО "Морской торговый порт "Лавна"</t>
  </si>
  <si>
    <t>2011-2020</t>
  </si>
  <si>
    <t>исключен в 2015 году</t>
  </si>
  <si>
    <t>разработана ПСД, ведутся буровзрывные работы</t>
  </si>
  <si>
    <t>Проект реализуется на территории Кольского района (Минтранс МО).</t>
  </si>
  <si>
    <t>Строительство специализированного аварийно-спасательного центра</t>
  </si>
  <si>
    <t>ГУ МЧС РФ по делам гражданской обороны, ЧС и ликвидации последствий стихийных бедствий по Мурманской области</t>
  </si>
  <si>
    <t>предусмотрено к вводу в действие 2,2 тыс. кв.м, в январе-декабре 2014 году процент технической готовности - 74,4%</t>
  </si>
  <si>
    <t>предусмотрено к вводу в действие 2,2 тыс. кв.м, в 2014 году процент технической готовности - 82,6% (по данным Мурманскстата - Код работы 032041219)</t>
  </si>
  <si>
    <t>Обустройство премьерного кинозала в кинотеатре "Северное Сияние"</t>
  </si>
  <si>
    <t>Объект сдан в декабре 2015 года.</t>
  </si>
  <si>
    <t>Строительство сортировочного комплекса на территории муниципального образования город Мурманск (п. Дровяное)/Создание системы коммунальной инфраструктуры – системы переработки и утилизации (захоронения) твердых бытовых отходов на территории Мурманской области на основе концессионного соглашения для нужд муниципальных образований г. Мурманск: ЗАТО г. Североморск, ЗАТО Александровск, ЗАТО п. Видяево, ЗАТО г. Заозерск и Кольский район</t>
  </si>
  <si>
    <t>Комитет по развитию городского хозяйства администрации города Мурманска</t>
  </si>
  <si>
    <t>2015-2019</t>
  </si>
  <si>
    <t>ПАГМ от 01.12.2014 № 3934 в рамках схемы санитарной очистки территории города Мурманска. Создание системы коммунальной инфраструктуры – системы переработки и утилизации (захоронения) твердых бытовых отходов на территории Мурманской области на основе концессионного соглашения от 13.06.2013 Министерства природных ресурсов Мурманской области и ГОУП "Инвестиционно-консалтинговый центр" для нужд муниципальных образований Мурманской области: г.Мурманск: ЗАТО г.Североморск, ЗАТО Александровск, ЗАТО п.Видяево, ЗАТО г.Заозерск и Кольский район</t>
  </si>
  <si>
    <t>по данным Министерства природных ресурсов Мурманской области на территории города реализация нецелесообразна, включен в ПИ 2016 Мурманской области по городу Мурманску</t>
  </si>
  <si>
    <t>Расширение и реконструкция канализации (1 очередь) в г.Мурманске II пусковой комплекс</t>
  </si>
  <si>
    <t>ГОУП "Мурманскводоканал"</t>
  </si>
  <si>
    <t>2008-2015</t>
  </si>
  <si>
    <t>разработана ПСД 14920 тыс. руб., ведутся строительные работы</t>
  </si>
  <si>
    <t>Строительство съезда с проспекта Кольского в районе дома № 130 на проезд Ледокольный</t>
  </si>
  <si>
    <t>в связи с выявлением дополнительного объема работ срок завершения реализации проекта перенесен с 2014 до 01.09.2015 года</t>
  </si>
  <si>
    <t>Строительство торгово-развлекательного комплекса в Октябрьском административном округе в 102 квартале г.Мурманска - II пусковой комплекс</t>
  </si>
  <si>
    <t>ООО "ДОРИНДА-Мурманск"</t>
  </si>
  <si>
    <t>2012-2015</t>
  </si>
  <si>
    <t>нет данных по объёму и источникам инвестиций</t>
  </si>
  <si>
    <t>Капитальный ремонт здания ГАОУМОДОД "МОЦДОД "Лапландия"</t>
  </si>
  <si>
    <t xml:space="preserve">Строительство легкоатлетического манежа в г.Мурманске                                                   </t>
  </si>
  <si>
    <t>ГОУП "Учебно-спортивный центр"</t>
  </si>
  <si>
    <t>утверждена ПСД 14000 тыс. руб., ведутся строительные работы</t>
  </si>
  <si>
    <t xml:space="preserve">Строительство и реконструкция спортивных сооружений спорткомплекса "Долина Уюта" в г.Мурманск </t>
  </si>
  <si>
    <t>2008-2016</t>
  </si>
  <si>
    <t>утверждена ПСД 12720,8 тыс. руб., ведутся строительные работы</t>
  </si>
  <si>
    <t xml:space="preserve">Общий объём инвестиций 86 057,7 тыс.руб. Объём выполненных работ   по состоянию на 01.01.2017г. – 65 540,1 тыс.руб. Объём работ, подлежащих выполнению в 2017г. – 20 517,7 тыс.руб. </t>
  </si>
  <si>
    <t xml:space="preserve">Лыжероллерная трасса. Водоотводные сооружения лыжного стадиона спорткомплекса "Долина Уюта" в г.Мурманск </t>
  </si>
  <si>
    <t>утверждена ПСД 871,6 тыс. руб., ведутся строительные работы</t>
  </si>
  <si>
    <t>Создание оздоровительного центра (реконструкция фасада, создание новых площадей, реконструкция крытого мелководного бассейна, строительство плавательного бассейна)</t>
  </si>
  <si>
    <t>ММУП "Здоровье", ИП Ярмолич Т.И.</t>
  </si>
  <si>
    <t>1 этап проекта по вводу бассейнов завершен,  2 этап - реконструкция фасада здания, составлена эскизная проработка пристройки, произведен запрос ТУ от энергопоставщиков</t>
  </si>
  <si>
    <t>Создание многопрофильного спортивно-оздоровительного комплекса</t>
  </si>
  <si>
    <t>ММУП "Здоровье", ООО "Мурманспецтехника", ООО "Полар-МТС", ООО "ДизайнСтройПроект"</t>
  </si>
  <si>
    <t>прачечная самообслуживания и 1 сауна функционируют с 2012 года, в 2014 году введена 2 сауна, выполнен ремонт спортзала</t>
  </si>
  <si>
    <t>Реконструкция систем вентиляции плавательного бассейна по ул.Челюскинцев, д.2, г.Мурманск</t>
  </si>
  <si>
    <t>реализован в 2014 году</t>
  </si>
  <si>
    <t>утверждена ПСД 1197,8 тыс. руб., ведутся строительные работы</t>
  </si>
  <si>
    <t>Производство и реализация систем отопления загородных домов</t>
  </si>
  <si>
    <t>реализация прекращена в 2014 году</t>
  </si>
  <si>
    <t>Создание инновационного производства новых видов консервов из гидробионтов</t>
  </si>
  <si>
    <t>2012-2014</t>
  </si>
  <si>
    <t>Создание ресурных центров по металлообработке и сварке на базе ГАОУ СПО Мурманский индустриальный колледж</t>
  </si>
  <si>
    <t>2012-2016</t>
  </si>
  <si>
    <t>организовано обучение и повышение квалификации</t>
  </si>
  <si>
    <t>Создание лингвистического центра для повышения уровня развития коммуникативных компетенций педагогов и студентов при изучении иностранных языков</t>
  </si>
  <si>
    <t>в центре обучаются 40 студентов, 10 лучших студентов технического профиля получают именные стипендии</t>
  </si>
  <si>
    <t>Капитальный ремонт кровель зданий средних общеобразовательных школ г. Мурманска</t>
  </si>
  <si>
    <t>СОШ № 13, лицей №2</t>
  </si>
  <si>
    <t>Строительство 12-квартирного жилого дома по ул. Полярные зори, 50</t>
  </si>
  <si>
    <t>готовность объекта на 01.10.2014 100%</t>
  </si>
  <si>
    <t>Реконструкция кинотеатра "Мурманск"</t>
  </si>
  <si>
    <t>ОАО "СЕВЕР"</t>
  </si>
  <si>
    <t>открытие 11.10.2014</t>
  </si>
  <si>
    <t>Реконструкция гостинично-делового центра "Арктика"</t>
  </si>
  <si>
    <t>ОАО "Отель "Арктика"</t>
  </si>
  <si>
    <t>2010-2014</t>
  </si>
  <si>
    <t>открытие 13.09.2014</t>
  </si>
  <si>
    <t>Капитальный ремонт здания для размещения специального учреждения для содержания по решению суда иностранных граждан, подлежащих административному выдворению за пределы Российской Федерации</t>
  </si>
  <si>
    <t>исключены в 2017 (реализованы в 2013-2016)</t>
  </si>
  <si>
    <t>Ремонт бульвара в районе школы № 1 по ул. Буркова</t>
  </si>
  <si>
    <t>МАУК "МГПС"</t>
  </si>
  <si>
    <t>Ремонт сквера в районе школы № 1 по ул. Буркова</t>
  </si>
  <si>
    <t>Ремонт сквера ул. Ленинградская</t>
  </si>
  <si>
    <t>Ремонт сквера около драматического театра</t>
  </si>
  <si>
    <t>Ремонт сквера у областной библиотеки</t>
  </si>
  <si>
    <t>2013</t>
  </si>
  <si>
    <t>Ремонт бульвара по ул. Воровского (от ул. С.Перовской до лестницы)</t>
  </si>
  <si>
    <t>Ремонт сквера на ул. Профсоюзов д.20</t>
  </si>
  <si>
    <t>Ремонт сквера около театра Северного флота (аллея Памяти)</t>
  </si>
  <si>
    <t>Ремонт сквера по ул. Хлобыстова (аллея Поколений)</t>
  </si>
  <si>
    <t>Ремонт аллея ул.Сафонова 26</t>
  </si>
  <si>
    <t>Ремонт сквера на ул.Марата</t>
  </si>
  <si>
    <t>Ремонт сквера на ул.Карла Маркса 1</t>
  </si>
  <si>
    <t>Ремонт сквера на пр.Ленина 2</t>
  </si>
  <si>
    <t>Ремонт сквера на площади «Пять углов»</t>
  </si>
  <si>
    <t>2014</t>
  </si>
  <si>
    <t>Ремонт бульвара по ул.Пушкинской</t>
  </si>
  <si>
    <t>Ремонт сквера около ОАО "Отель""Арктика"</t>
  </si>
  <si>
    <t>2015</t>
  </si>
  <si>
    <t>Ремонт бульвара "Театральный"</t>
  </si>
  <si>
    <t>Сквер и установка памятника мужества стойкости жителям города Мурманска в годы ВОВ</t>
  </si>
  <si>
    <t>Сквер на ул. Челюскинцев, 9 (памятник покорителям Арктики)</t>
  </si>
  <si>
    <t>Сквер у здания Мурманского тралового флота</t>
  </si>
  <si>
    <t>Набережная Семеновского озера (первая очередь)</t>
  </si>
  <si>
    <t>Южный въезд: Стела с макетами наград</t>
  </si>
  <si>
    <t>Стела «Город-герой Мурманск»</t>
  </si>
  <si>
    <t>Светодиодная подсветка фонтанного комплекса сквера Пять углов</t>
  </si>
  <si>
    <t>Устройство детской площадки Пять углов</t>
  </si>
  <si>
    <t>Вентиляция окна на бульваре по ул. Пушкинская и устройство 2 столбов освещения</t>
  </si>
  <si>
    <t>Установка знака и плиты «Почетный гражданин»</t>
  </si>
  <si>
    <t>Проект «Мурманская скамейка»</t>
  </si>
  <si>
    <t>Установка световой иллюминации: вторая очередь композиции «Мурманск-100»</t>
  </si>
  <si>
    <t>Модернизация фонтана озеро Семеновское</t>
  </si>
  <si>
    <t>исключены в 2017 (реализованы в 2013 году)</t>
  </si>
  <si>
    <t>Муниципальное бюджетное общеобразовательное учреждение города Мурманска средняя общеобразовательная школа № 17. 183008 г. Мурманск, ул. О. Кошевого дом 12-а. Благоустройство спортивной площадки.</t>
  </si>
  <si>
    <t>исключен в 2017 (реализован в 2013 году)</t>
  </si>
  <si>
    <t>Муниципальное бюджетное общеобразовательное учреждение города Мурманска средняя общеобразовательная школа № 20. 183052 г. Мурманск, ул. Баумана дом 40. Благоустройство спортивной площадки.</t>
  </si>
  <si>
    <t>2013      (1 этап), 2015         (2 этап)</t>
  </si>
  <si>
    <t>1 этап закончен. Отчет ПИ 2016 - финансирование не выделялось.</t>
  </si>
  <si>
    <t>Создание делового центра предпринимательства</t>
  </si>
  <si>
    <t>Комитет по экономическому развитию администрации города Мурманска</t>
  </si>
  <si>
    <t>реализован в 2013 году</t>
  </si>
  <si>
    <t>Реконструкция ВНС (водопроводная насосная станция)          2-го подъема Кола Мурманск</t>
  </si>
  <si>
    <t>2011-2014</t>
  </si>
  <si>
    <t>ОАО "РЖД"</t>
  </si>
  <si>
    <t>Реконструкция поликлиники на 600 помещений под многоквартирный жилой дом со встроенными торговыми и офисными помещениями по адресу г. Мурманск, ул. Аскольдовцев</t>
  </si>
  <si>
    <t>2011-2012</t>
  </si>
  <si>
    <t>реализован в 2012 году</t>
  </si>
  <si>
    <t>27.12.2012  здание на 162 квартиры принято в эксплуатацию, 16.05.2013 вручение ключей первым 30 жильцам</t>
  </si>
  <si>
    <t>Строительство цеха по производству сырокопченых колбас</t>
  </si>
  <si>
    <t>ООО "Мелифаро"</t>
  </si>
  <si>
    <t xml:space="preserve">открытие 27.11.2012, ассортимент выпускаемой продукции – более 20 видов колбасных изделий, объем выпуска - около 70 тонн продукции ежемесячно. </t>
  </si>
  <si>
    <t>разработана ПСД 4322 тыс. руб., подготовка конкурсной документации</t>
  </si>
  <si>
    <t>проект в ключен в  каталог проектов</t>
  </si>
  <si>
    <t>имеется проектная документация, положительное заключение о проверке достоверности определения сметной стоимости капитального строительства № 6-2-1-0019-14 от 16.05.2014</t>
  </si>
  <si>
    <t>разработка ПСД, общая сумма инвестиций уточняется</t>
  </si>
  <si>
    <t>2013-2016 - разработка ПСД, проект включен в ПИ 2016,  каталог проектов</t>
  </si>
  <si>
    <t>ПИ2016</t>
  </si>
  <si>
    <t>по устным данным разработка ПСД не завершена в 2014 году в связи с необходимостью дополнительной проработки технологических решений, общая сумма инвестиций уточняется</t>
  </si>
  <si>
    <t>в ПИ 2016 не вошел тк сроки не определены, включен в каталог</t>
  </si>
  <si>
    <t>разработка проектной документации</t>
  </si>
  <si>
    <t>ЖИЛИЩНОЕ СТРОИТЕЛЬСТВО</t>
  </si>
  <si>
    <t>ООО "СеверСити плюс"</t>
  </si>
  <si>
    <t>14-тиэтажный жилой дом с МФК по пр.Кольский, 10. Данные ориентировочные, планируемые сроки строительства 2кв. 2015-4кв. 2018</t>
  </si>
  <si>
    <t xml:space="preserve">2013 год – подготовка территории строительной площадки; подведение к сетям энергоснабжения объектов инфраструктуры многофункционального комплекса;
2014 – разработка проектно-сметной документации;
2015-2018 годы – строительство многофункционального комплекса.
</t>
  </si>
  <si>
    <t>Строительство жилого многоквартирного дома по ул.Кирпичная в г.Мурманске</t>
  </si>
  <si>
    <t>не определен</t>
  </si>
  <si>
    <t>Разработан проект (ПСД 6120 тыс. руб.), но нет финансирования. Решение по инвестиционному проекту от 22.07.2013</t>
  </si>
  <si>
    <t>ПРОЧЕЕ СТРОИТЕЛЬСТВО</t>
  </si>
  <si>
    <t>Реконструкция здания "Центр обработки вызовов системы "112"</t>
  </si>
  <si>
    <t>разработка ПСД, 2800 тыс. рублей</t>
  </si>
  <si>
    <t xml:space="preserve">ПСД разработана, имеется положительное заключение государственной экспертизы.
Для размещения Центра планируется использовать здание по ул. Папанина, д. 18 в городе Мурманске после проведения его реконструкции. Здание двухэтажное, 1957 года постройки, имеет деревянные перекрытия. Общая площадь здания 1148 кв.м. После реконструкции здание будет оснащено необходимым технологическим оборудованием, системой видеонаблюдения, пожарно-охранной сигнализацией, системой контроля управления доступом.
</t>
  </si>
  <si>
    <t>Реконструкция незавершенного строительством здания со строительством пристройки для размещения Мурманского областного суда</t>
  </si>
  <si>
    <t>Управление Судебного департамента в Мурманской области</t>
  </si>
  <si>
    <t xml:space="preserve"> разработка ПСД, 21 млн. руб.</t>
  </si>
  <si>
    <t xml:space="preserve"> разработка ПСД завершена в 2015 году (по данным Мурманскстата - Код работы 032041219) 10,5 млн. руб.</t>
  </si>
  <si>
    <t>в 2015 году проведены проиектно-изыскательские работы</t>
  </si>
  <si>
    <t>ФГУП "Атомфлот"</t>
  </si>
  <si>
    <t>Госкорпорация "Росатом" (по данным Мурманскстата)</t>
  </si>
  <si>
    <t>Госкорпорация "Росатом" (по данным Мурманскстата - Код работы 032041219)</t>
  </si>
  <si>
    <t>Процент  технической готовности - 41,8</t>
  </si>
  <si>
    <t>Процент  технической готовности - 0,1-1,9%</t>
  </si>
  <si>
    <t>Разработка проектно-сметной документации</t>
  </si>
  <si>
    <t>разработка проектно-сметной документации</t>
  </si>
  <si>
    <t>Реконструкция объектов портовой инфраструктуры второго грузового района</t>
  </si>
  <si>
    <t>готовность 83,8 %. 2015 год - завершеие строительства очистных сооружений, системы сбора ливневых вод со складских площадей, запуск в промышленную эксплуатацию систему орошения и пожаротушения.</t>
  </si>
  <si>
    <t>готовность 86,6%. 2016 год - завершеие строительства очистных сооружений, системы сбора ливневых вод со складских площадей</t>
  </si>
  <si>
    <t>Инвестиционный проект реализован на 86%. В 2017 году предстоит завершить строительство очистных сооружений, системы сбора ливневых вод со складских площадей.</t>
  </si>
  <si>
    <t>контактация</t>
  </si>
  <si>
    <t>планируется разработка проектно-сметной документации</t>
  </si>
  <si>
    <t>направлена заявка на участие в ГП "Доступная среда в Мурманс-кой области" на 2016-2020 годы</t>
  </si>
  <si>
    <t>ООО "Газпром флот"</t>
  </si>
  <si>
    <t>Информация о планируемой реализации проекта уточняется инициатором проекта</t>
  </si>
  <si>
    <t>Информация о планируемой реализации проекта уточняется инициатором проекта, преокт включен в каталог, ПИ2016</t>
  </si>
  <si>
    <t xml:space="preserve">разработана проектно-сметная документация, оформлены договоры аренды 11 земельных участков, финансово-экономическое обоснование проекта на рассмотрении  ОАО «Газпром», разрешение на строительство объекта не оформлено в связи с отсутствием финансирования. </t>
  </si>
  <si>
    <t>Реконструкция Мурманской нефтебазы ООО "Экспонефть"</t>
  </si>
  <si>
    <t>ООО "Экспонефть"</t>
  </si>
  <si>
    <t>с 2019</t>
  </si>
  <si>
    <t>Информация о планируемой реализации проекта уточняется инициатором проекта. на 01.01.2015 данных нет</t>
  </si>
  <si>
    <t>Информация о планируемой реализации проекта уточняется инициатором проекта, по запросу 2016 года данных не представили тк проект отложен на неопредленный срок</t>
  </si>
  <si>
    <t>Строительство верфи по изготовлению модульных конструкций верхних строений нефте-газодобывающих сооружений для арктического шельфа на территории филиала "35 СРЗ"</t>
  </si>
  <si>
    <t>2017-2020</t>
  </si>
  <si>
    <t>включен в каталог, ПИ 2016 (стоимость 48,6 млн. руб.)</t>
  </si>
  <si>
    <t>включен в каталог, ПИ 2016</t>
  </si>
  <si>
    <t>Развитие терминалов 3-го грузового района Мурманского порта</t>
  </si>
  <si>
    <t>ООО "Мурманский балкерный терминал"</t>
  </si>
  <si>
    <t>2011-2014 освоено  14 млн. рублей, реализация проекта зависит от создания кумулятивно-социальной оптово-розничной торговой сети города Мурманска</t>
  </si>
  <si>
    <t>Информация инициатором не подтверждена</t>
  </si>
  <si>
    <t>2017-2022</t>
  </si>
  <si>
    <t>Строительство в городе Мурманске Центра передовых исследований в области глубокой переработки гидробионтов (ЦПИ)</t>
  </si>
  <si>
    <t>ФГБОУ "Мурманский государственный технический университет"</t>
  </si>
  <si>
    <t>выполнено ТЭО</t>
  </si>
  <si>
    <t>Реконструкция и техническое перевооружение регионального центра мониторинга и регионального информационного центра в Мурманске</t>
  </si>
  <si>
    <t xml:space="preserve">ФГБУ «Центр системы мониторинга рыболовства и связи» </t>
  </si>
  <si>
    <t>№  п/п</t>
  </si>
  <si>
    <t>Источники финансирования** (тыс. руб.), всего, в т.ч. по годам</t>
  </si>
  <si>
    <t>Реконструкция здания плавательного бассейна по ул. Челюскинцев, д. 2 в г. Мурманске</t>
  </si>
  <si>
    <t>Комплексное развитие СК "Долина Уюта" в г. Мурманске</t>
  </si>
  <si>
    <t>ул. Челюскинцев, д. 2</t>
  </si>
  <si>
    <t>2016-2019</t>
  </si>
  <si>
    <t xml:space="preserve"> Капитальный ремонт спортивной площадки по адресу: г. Мурманск, ул. Аскольдовцев в районе дома N 26, корпус 3</t>
  </si>
  <si>
    <t xml:space="preserve"> Устройство ливневой канализации физкультурно-оздоровительного комплекса открытого типа в жилом районе Росляково г. Мурманска</t>
  </si>
  <si>
    <t>2013-2019</t>
  </si>
  <si>
    <t>2014-2021</t>
  </si>
  <si>
    <t>КУЛЬТУРА</t>
  </si>
  <si>
    <t>пр. Ленина, 49</t>
  </si>
  <si>
    <t>в рзработке сметная документация для опредления стоимости восстановления здания (360 тыс. руб.)</t>
  </si>
  <si>
    <t>Реконструкция кинотеатра "Атланктика"</t>
  </si>
  <si>
    <t>ООО "Кинопредприятие Мурманск"</t>
  </si>
  <si>
    <t>исключен в 2018</t>
  </si>
  <si>
    <t>РСД от 15.12.2017 № 42-741</t>
  </si>
  <si>
    <t>ПАГМ от 10.11.2017 N 3601</t>
  </si>
  <si>
    <t>МСТР МО, МЗ МО, ГОКУ УКС МО</t>
  </si>
  <si>
    <t>КО</t>
  </si>
  <si>
    <t>КФиС</t>
  </si>
  <si>
    <t>приказ МРПП от 13.01.2017 № 5/1-ОД</t>
  </si>
  <si>
    <t>перспективный для реализации на принципах ГЧП</t>
  </si>
  <si>
    <t>РСД от 15.12.2017 № 42-741, приказ МРПП от 13.01.2017 № 5/1-ОД</t>
  </si>
  <si>
    <t>согласно ПСД</t>
  </si>
  <si>
    <t>ГОКУ УКС МО</t>
  </si>
  <si>
    <t>ПАО "ММТП"</t>
  </si>
  <si>
    <t>исключен в 2018 году</t>
  </si>
  <si>
    <t>информация по проекту не подтверждане</t>
  </si>
  <si>
    <t>включен в реестр с 2016 года, каталог, ПИ 2016-2017</t>
  </si>
  <si>
    <t>не определн</t>
  </si>
  <si>
    <t xml:space="preserve">КО </t>
  </si>
  <si>
    <t>ФГБОУ "МГТУ"</t>
  </si>
  <si>
    <t>ФГБОУ "МГТУ", ООО "ИНТЭЖ"</t>
  </si>
  <si>
    <t>Модернизация спортивных школьных площадок гимназии № 5,10</t>
  </si>
  <si>
    <t>КО, ММКУ УКС</t>
  </si>
  <si>
    <t>ОАО "ММРП"</t>
  </si>
  <si>
    <t>смена собственника</t>
  </si>
  <si>
    <t>http://minec.gov-murman.ru/activities/project_management/reg_projects/</t>
  </si>
  <si>
    <t>КО,      ММКУ "УКС"</t>
  </si>
  <si>
    <t>Строительство и последующая эксплуатация рыбоперерабатывающего завода в г. Мурманске</t>
  </si>
  <si>
    <t>ООО «РПК Гавань»</t>
  </si>
  <si>
    <t>2018-2020</t>
  </si>
  <si>
    <t>Капитальный ремонт здания ГОАУК «Мурманский областной театр кукол».</t>
  </si>
  <si>
    <t>ул. Софьи Перовской, 21А</t>
  </si>
  <si>
    <t>пр. Ленина, 90</t>
  </si>
  <si>
    <t>ПАО «НК «Роснефть»,            АО «82 СРЗ</t>
  </si>
  <si>
    <t>НКО «Фонд поддержки прибрежного рыбохозяйственного комплекса Мурманской области»</t>
  </si>
  <si>
    <t>Подключение объекта "Водоразборные колонки для обеспечения участков, предназначенных для ИЖС многодетным семьям" к централизованной системе водоснабжения</t>
  </si>
  <si>
    <t>2019-2021</t>
  </si>
  <si>
    <t>реализован 2018</t>
  </si>
  <si>
    <t>Капитальный ремонт здания 1/16 по улице Полярной дивизии под детскую художественную школу</t>
  </si>
  <si>
    <t xml:space="preserve"> КРГХ (ММБУ "УДХ", ММБУ "ЦОДД")</t>
  </si>
  <si>
    <t>до 2018</t>
  </si>
  <si>
    <t xml:space="preserve">Реконструкция объектов портовой инфраструктуры грузового района №1 </t>
  </si>
  <si>
    <t>Экологический комплекс в районе причала № 20 Мурманского морского торгового порта</t>
  </si>
  <si>
    <t>включен в реестр в 2018 году</t>
  </si>
  <si>
    <t>Реконструкция Мурманской базы ООО "Газпром флот" для обеспечения работ на арктическом шельфе РФ Участок № 1 и Участок № 2</t>
  </si>
  <si>
    <t xml:space="preserve">Техническое перевооружение докового производства на «35
судоремонтном заводе» - филиале АО «Центр судоремонта «Звёздочка»
</t>
  </si>
  <si>
    <t>ООО  «Меридиан»</t>
  </si>
  <si>
    <t>Организация туристических круизов по акватории Кольского залива</t>
  </si>
  <si>
    <t>ООО "Северный город"</t>
  </si>
  <si>
    <t>Строительство Центра международной торговли "Мурман"</t>
  </si>
  <si>
    <t>не определены</t>
  </si>
  <si>
    <t>ООО "Рыбный Берег", НО АПРФХМ, ПА "АК"</t>
  </si>
  <si>
    <t>2019-2022</t>
  </si>
  <si>
    <t>2013-2020</t>
  </si>
  <si>
    <t>Реализован в 2018 году</t>
  </si>
  <si>
    <t>ГАУМО "Центр спортивной подготовки"</t>
  </si>
  <si>
    <t>Реконструкция здания ГОАУК "Мурманский областной драматический театр" в целях приспособления объекта культурного наследия для современного использования</t>
  </si>
  <si>
    <t>реализован в 2018</t>
  </si>
  <si>
    <t>исключен из гос.программы, информация не подтверждена инициатором.</t>
  </si>
  <si>
    <t>Реконструкция каньонов ГОБУЗ "Мурманский областной онкологический диспансер", г.Мурманск, ул.Павлова, 6</t>
  </si>
  <si>
    <t>письмо от 22.11.2018 № 21-01-06/1428</t>
  </si>
  <si>
    <t>письмо от 14.11.2018 № 110/07</t>
  </si>
  <si>
    <t xml:space="preserve"> от 27.11.2018 (по эл.почте)</t>
  </si>
  <si>
    <t>письмо от 15.11.2018 № МТФ-01/1828-исх</t>
  </si>
  <si>
    <t>письмо от 20.11.2018 №874-15А/148/ДСП</t>
  </si>
  <si>
    <t>письмо от 22.11.2018 №07-03/5263-ЛК</t>
  </si>
  <si>
    <t>письмо от 08.11.2018 №14/8379</t>
  </si>
  <si>
    <t xml:space="preserve">АО "МОЭСК" </t>
  </si>
  <si>
    <t xml:space="preserve">РЕЕСТР инвестиционных проектов на территории муниципального образования город Мурманск
</t>
  </si>
  <si>
    <t>Строительство, реконструкция, модернизация объектов инфраструктуры Мурманского морского рыбного порта на условиях государственно-частного партнерства</t>
  </si>
  <si>
    <t>АО "ММРП"</t>
  </si>
  <si>
    <t>Проводится работа по актуализации плана модернизации и обновления перегрузочной техники  и инфраструктуры порта.</t>
  </si>
  <si>
    <t>информация не подтверждена инициатором.</t>
  </si>
  <si>
    <t>Строительство крытого катка с искусственным льдом МАУ ГСЦ "Авангард", расположенного по адресу: г.Мурманск, ул.Капитана Орликовой, 9 микрорайон</t>
  </si>
  <si>
    <t>Реконструкция спорткомплекса "Снежинка" (КП-2) и "Дом лыжника" в городе Мурманске</t>
  </si>
  <si>
    <t>ЗДРАВООХРАНЕНИЕ</t>
  </si>
  <si>
    <t>ул. Академика Павлова, д. 6, корпус 2</t>
  </si>
  <si>
    <t>Строительство головного универсального атомного ледокола проекта 22220</t>
  </si>
  <si>
    <t>Строительство первого и второго серийных универсальных атомных ледоколов проекта 22220</t>
  </si>
  <si>
    <t>Строительство третьего и четвертого серийных универсальных атомных ледоколов проекта 22220</t>
  </si>
  <si>
    <t>Перегрузочный терминал ПАО "ГМК "Норильский никель" в г.Мурманске. Такелажный склад с открытой складской площадкой</t>
  </si>
  <si>
    <t>Создание туристско-рекреационного кластера "Мурманский"</t>
  </si>
  <si>
    <t>2020-2025</t>
  </si>
  <si>
    <t>Комплексная организация производства и оптово-розничной торговли морепродуктами, живой рыбой населению города Мурманска через специализированный рыбный магазин "НАШ ОКЕАН" на основе  передержки живых гидробионтов и переработки на его площадях</t>
  </si>
  <si>
    <t>2018-2025</t>
  </si>
  <si>
    <t>Создание в г. Мурманске инжинирингового центра биотехнологий</t>
  </si>
  <si>
    <t>Реконструкция полигона Мурманского  строительного колледжа им.Н.Е.Момота</t>
  </si>
  <si>
    <t>МИНОБР,
ГОКУ УКС МО</t>
  </si>
  <si>
    <t>2013 - 2021</t>
  </si>
  <si>
    <t>МСТР МО, ГОКУ УКС МО,
ККИ МО</t>
  </si>
  <si>
    <t>МСТР МО, МЗ МО,
ГОКУ УКС МО</t>
  </si>
  <si>
    <t xml:space="preserve">Реконструкция спортивной площадки по адресу: г. Мурманск, Северный проезд, д. 12 д. 14; </t>
  </si>
  <si>
    <t>г. Мурманск, ул. Аскольдовцев в районе дома N 26, корпус 3</t>
  </si>
  <si>
    <t xml:space="preserve">г. Мурманск, Северный проезд, д. 12 д. 14; </t>
  </si>
  <si>
    <t>ПАО "Мурманская ТЭЦ"</t>
  </si>
  <si>
    <t>АГМ</t>
  </si>
  <si>
    <t xml:space="preserve">КО
</t>
  </si>
  <si>
    <t>КО,
ММКУ УКС</t>
  </si>
  <si>
    <t>Межшкольный стадион в г. Мурманске (I, II этап)</t>
  </si>
  <si>
    <t>пр. Героев Североморцев, д.2</t>
  </si>
  <si>
    <t xml:space="preserve">Реконструкция автомобильного рынка на ул. Подгорная </t>
  </si>
  <si>
    <t xml:space="preserve">исключен в 2018 </t>
  </si>
  <si>
    <t>Создание кумулятивно-социальной оптово-розничной торговой сети города Мурманска</t>
  </si>
  <si>
    <t>ООО "Агрострой"</t>
  </si>
  <si>
    <t>Исх. АО "АК" от 09.03.2018 № 6-03/ви</t>
  </si>
  <si>
    <t>Осуществление технологического присоединения к электрическим сетям энергопринимающих устройств объекта: многоквартирные жилые дома, расположенные в мкр. Жилстрой</t>
  </si>
  <si>
    <t>г. Мурманск,   ул. Фрунзе</t>
  </si>
  <si>
    <t>выполнена проектная документация для установки двухтрансформаторной 2БКТПБ-0,6/0,4 кВ и по прокладке линии электропредач от ПС-19 до устанавливаемой 2БКТПБ-0,6/0,4 кВ, ввод объектов -октябрь 2017</t>
  </si>
  <si>
    <t>МУРМАНСК - ТРАНСПОРТНО-ЛОГИСТИЧЕСКИЙ УЗЕЛ</t>
  </si>
  <si>
    <t>МУРМАНСК - ВЕДУЩИЙ РЫБОХОЗЯЙСТВЕННЫЙ ЦЕНТР</t>
  </si>
  <si>
    <t>МУРМАНСК - ГОРОД КОМФОРТНОЙ ГОРОДСКОЙ СРЕДЫ</t>
  </si>
  <si>
    <t>имеет гриф "для служебного пользования"</t>
  </si>
  <si>
    <t>МСТР МО, ГОКУ «УКС МО»,
ККИ МО</t>
  </si>
  <si>
    <t>МСТР МО,
ГАУДО Лапландия</t>
  </si>
  <si>
    <t>Реконструкция здания ГОБУК«Мурманский областной краеведческий музей» в целях приспособления объекта культурного наследия для современного использования</t>
  </si>
  <si>
    <t>МАУ ГСЦ "Авангард",
КФиС МО</t>
  </si>
  <si>
    <t>Реновация гостинично-ресторанного комплекса  «Меридиан»</t>
  </si>
  <si>
    <t>Модернизация школьных спортивных  площадок</t>
  </si>
  <si>
    <t xml:space="preserve">Строительство, благоустройство и ремонт общественных территорий города Мурманска 
</t>
  </si>
  <si>
    <t>2016-2021</t>
  </si>
  <si>
    <t>2018 факт</t>
  </si>
  <si>
    <t>Строительство подстанции "Мурманская"</t>
  </si>
  <si>
    <t>Техническое перевооружение и реконструкция электросетевых объектов АО "МОЭСК" на 2012-2019 годы</t>
  </si>
  <si>
    <t>включен в реестр в 2019 году</t>
  </si>
  <si>
    <t>МИНЭНЕРГО</t>
  </si>
  <si>
    <t>государст-
венная</t>
  </si>
  <si>
    <t>муници-
пальная</t>
  </si>
  <si>
    <t>Наименова-
ние организации-инициатора инвестицион-ного проекта/ куратор объекта*</t>
  </si>
  <si>
    <t>Статус инвести-
ционно-
го проекта (стратегический/ приоритетный )</t>
  </si>
  <si>
    <t>Объем запла-
ниро-
ванных работ по проек-
ту</t>
  </si>
  <si>
    <t xml:space="preserve">АО "Электро-
транспорт" </t>
  </si>
  <si>
    <t>2018-2024</t>
  </si>
  <si>
    <t>Строительство рыбоперерабатывающего завода ООО "Русская пикша"</t>
  </si>
  <si>
    <t>ООО "Русская Рыбопромышленная Компания", ГК "Агама"</t>
  </si>
  <si>
    <t>г. Мурманск, ул. Траловая, 38</t>
  </si>
  <si>
    <t>Строительство рыбоперерабатывающего завода ООО "Русская треска"</t>
  </si>
  <si>
    <t>реализован в 2019 году</t>
  </si>
  <si>
    <t>ОБРАЗОВАНИЕ</t>
  </si>
  <si>
    <t>Инвестиционные проекты ПАО "Мурманская ТЭЦ" по  реконструкции и модернизации существующих источников теплоснабжения, повышению экологической и энергетической эффективности, обеспечению физической защиты предприятия, реконструкции тепловых сетей</t>
  </si>
  <si>
    <t>Наименование инвестиционного проекта/ инвестиционного объекта, вид производимых работ (строительство/ре-конструкция/др.), ОКВЭД</t>
  </si>
  <si>
    <t xml:space="preserve">Основание для включения в реестр (наименование, реквизиты документа), дата включения в реестр / исключения из реестра </t>
  </si>
  <si>
    <t>Примечание (координаты проекта (широта, долгота) / кадастровый номер земельного участка, на котором реализуется проект / др.)</t>
  </si>
  <si>
    <t>приказ МРПП от 13.01.2017 № 5/1-ОД, включен в реестр с 2012 года</t>
  </si>
  <si>
    <t>приказ МРПП от 13.01.2017 № 5/1-ОД, включен в реестр с 2017 года</t>
  </si>
  <si>
    <t>приказ МРПП от 13.01.2017 № 5/1-ОД, включен в реестр с 2015 года</t>
  </si>
  <si>
    <t>ПАГМ от 13.11.2017 N 3608, включен в реестр с 2018 года</t>
  </si>
  <si>
    <t>ПАГМ 13.11.2017 № 3604, включен в реестр с 2014 года, ПИ 2017</t>
  </si>
  <si>
    <t>ПАГМ 13.11.2017 № 3604, включен в реестр с 2014 года</t>
  </si>
  <si>
    <t>РСД от 15.12.2017 № 42-741, включен в реестр с 2017 года</t>
  </si>
  <si>
    <t>ПАГМ от 31.01.2018 № 202, приказ МРПП от 13.01.2017 № 5/1-ОД, включен в реестр с 2012 года</t>
  </si>
  <si>
    <t>Свидетельство о государственной регистрации права собственности на объект от 08.09.2015 № 51-АВ 517446, 51:20:0002021:984</t>
  </si>
  <si>
    <t>Строительство опорной базы берегового обеспечения шельфовых проектов в Арктической зоне Российской Федерации с созданием промышленного кластера нефтесервисных производств и центра сервисного обслуживания кораблей и судов, осуществляющих плавание в акватории Северного морского пути, в жилрайоне Росляково г. Мурманска на базе АО «82 СРЗ» (ОКВЭД - 33.15)</t>
  </si>
  <si>
    <t>ПАГМ от 13.11.2017 N 3607, включен в реестр с 2018 г., исключен в 2020 г. (вх. от 15.01.2020 № 23-07-04/ КРГХ АГМ)</t>
  </si>
  <si>
    <t>ПАГМ от 13.11.2017 N 3608, включен в реестр с 2018 г., исключен в 2020 г. (вх. от 15.01.2020 № 23-07-04/ КРГХ АГМ)</t>
  </si>
  <si>
    <t xml:space="preserve">дальнейшее строительство не планируется </t>
  </si>
  <si>
    <t>г. Мурманск, Портовый проезд, д. 19</t>
  </si>
  <si>
    <t>ПАГМ от 13.11.2017 № 3605, включен в реестр с 2017 г., исключен в 2020 г. (вх. от 07.02.2020 № 11-03-11/416)</t>
  </si>
  <si>
    <t>включен в реестр с 2017 г., исключен в 2020 г. (вх. от 17.02.2020 № 16-02/947-АВ)</t>
  </si>
  <si>
    <t>2019 факт</t>
  </si>
  <si>
    <t>завершен</t>
  </si>
  <si>
    <t>включен в реестр в 2018 г., исключен в 2020 г. (вх. от 14.02.2020 № 1-02-2/1541)</t>
  </si>
  <si>
    <t>Строительство 14-этажного жилого дома с многофункциональным комплексом «Молодежный» по проспекту Кольский в г. Мурманске</t>
  </si>
  <si>
    <t xml:space="preserve">включен в реестр с 2013 года, исключен в 2020 г. (вх. от 29.01.2020 № 13) </t>
  </si>
  <si>
    <t>2015-2023</t>
  </si>
  <si>
    <t>Модернизация зданий образовательных учреждений города Мурманска</t>
  </si>
  <si>
    <t>2020-2030</t>
  </si>
  <si>
    <t>ПАГМ 13.11.2017 № 3604, включен в реестр с 2020 года</t>
  </si>
  <si>
    <t>2016-2030</t>
  </si>
  <si>
    <t>в стадии реализации, разработка ПСД</t>
  </si>
  <si>
    <t>51:20:0001009:84;
51:20:0001300:488</t>
  </si>
  <si>
    <t>Школа на 1200 мест в районе улиц Скальная – Маклакова в городе Мурманске</t>
  </si>
  <si>
    <t>КО, КС</t>
  </si>
  <si>
    <t>ул. Скальная - Маклакова, г. Мурманск</t>
  </si>
  <si>
    <t>51:20:0002126:12</t>
  </si>
  <si>
    <t>Согласно ПСД</t>
  </si>
  <si>
    <t>Модернизация технологического оборудования АО "ММТП"</t>
  </si>
  <si>
    <t xml:space="preserve">Пылезащитные ограждения на территории АО "Мурманский морской торговый порт" </t>
  </si>
  <si>
    <t>АО "ММТП"</t>
  </si>
  <si>
    <t>ООО «Парк»</t>
  </si>
  <si>
    <t>ПАГМ 13.11.2017 № 3604, включен в реестр с 2019 года</t>
  </si>
  <si>
    <t>Строительство двух заводов по переработке трески, пикши и других видов рыб малой мощности и монтажа очистных сооружений и энергообеспечивающей инфраструктуры</t>
  </si>
  <si>
    <t xml:space="preserve">согласно письму Комитета по туризму Мурманской области </t>
  </si>
  <si>
    <t>включен в реестр в 2018 году, исключен в 2020 г.</t>
  </si>
  <si>
    <t>не подтвержден Евенко А.А</t>
  </si>
  <si>
    <t>включен в реестр с 2012 года, исключен в 2020</t>
  </si>
  <si>
    <t xml:space="preserve">Мурманский филиал ПАО "МРСК Северо-Запада" </t>
  </si>
  <si>
    <t>РСД от 15.12.2017 № 42-741, включен в реестр с 2016 года, исключен в 2020</t>
  </si>
  <si>
    <t>Потребность в финанси-ровании  (тыс. руб.), всего, в т.ч. по годам</t>
  </si>
  <si>
    <t>не определе-ны</t>
  </si>
  <si>
    <t>включен в реестр с 2017 года, исключен в 2020</t>
  </si>
  <si>
    <t>исх. ООО "Русская треска" от 27.09.2019 № 102</t>
  </si>
  <si>
    <t>Перегрузочный терминал ПАО "ГМК "Норильский никель" в г. Мурманск - капитальный ремонт причала № 1</t>
  </si>
  <si>
    <t>Реконструкция ВНС (водопроводная насосная станция) 1-го подъема Кола Мурманск</t>
  </si>
  <si>
    <t>Устройство пешеходного перехода со звуковой и световой сигнализацией на ст. Мурманск</t>
  </si>
  <si>
    <t>включен в реестр с 2018 года, исключен в 2020</t>
  </si>
  <si>
    <t>проект завершен в 2019 году</t>
  </si>
  <si>
    <t xml:space="preserve">ПРОЧЕЕ </t>
  </si>
  <si>
    <t>Аппаратно-программный комплекс шифрования АПКШ «Континент»</t>
  </si>
  <si>
    <t xml:space="preserve">Филиал «КолАтомЭнергоСбыт» 
АО «АтомЭнергоСбыт»
</t>
  </si>
  <si>
    <t>Строительство завода по переработке трески, пикши и других видов рыб малой мощности</t>
  </si>
  <si>
    <t>ООО «Причал-Л»</t>
  </si>
  <si>
    <t>исх. ООО "Русская треска" от 27.09.2019 №102, включен в реестр в 2019 году, исключен в 2020 г.</t>
  </si>
  <si>
    <t>вх. от 17.02.2020 № 16-02/947-АВ, включен в реестр в 2020 г., исключен в 2020 г.</t>
  </si>
  <si>
    <t>включен в реестр в 2020 г., исключен в 2020 г.</t>
  </si>
  <si>
    <t>включен в реестр с 2015 года, исключен в 2020 г.</t>
  </si>
  <si>
    <t>включен в реестр с 2017 года, исключен в 2020 году</t>
  </si>
  <si>
    <t>Концессионное соглашение от 25.02.2019, включен в реестр с 2018 года, ПАГМ от 10.11.2017 № 3601, исключен в 2020 г.</t>
  </si>
  <si>
    <t>2012-2019</t>
  </si>
  <si>
    <t>2020 факт</t>
  </si>
  <si>
    <t>КО, КС ММКУ УКС</t>
  </si>
  <si>
    <t>реализация проекта отменена</t>
  </si>
  <si>
    <t xml:space="preserve">ПАГМ 13.11.2017 № 3604, включен в реестр в 2020 г., исключен в 2021 г. (вх. от 15.02.2021 № 11-03-11/444) </t>
  </si>
  <si>
    <t>Школа на улице Советская в городе Мурманске</t>
  </si>
  <si>
    <t>включен в реестр в 2021 г. (вх. от 15.02.2021 № 11-03-11/444)</t>
  </si>
  <si>
    <t>Школа по переулку Казарменному в городе Мурманске</t>
  </si>
  <si>
    <t>пер. Казармен-ный, г. Мурманск</t>
  </si>
  <si>
    <t>Строительство детского сада на 80 мест в районе дома № 44 по улице Капитана Орликовой</t>
  </si>
  <si>
    <t>г. Мурманск,  ул. Капитана Орликовой</t>
  </si>
  <si>
    <t>г. Мурманск,  ул. Достоевского</t>
  </si>
  <si>
    <t>ООО "Международ-ный деловой центр "Мурман"</t>
  </si>
  <si>
    <t xml:space="preserve">Объект создан, введен в эксплуатацию. Выдано разрешение на ввод объекта в эксплуатацию от 25.12.2020 
№ 51-RU 51301000-681-202
</t>
  </si>
  <si>
    <t>Рекультивация городской свалки твердых отходов</t>
  </si>
  <si>
    <t>ММБУ "Экосистема" / КРГХ</t>
  </si>
  <si>
    <t>2019-2023</t>
  </si>
  <si>
    <t>Мурманс-кая область, муници-пальное образова-ние город Мурманск, сооружение 1</t>
  </si>
  <si>
    <t>2017 год</t>
  </si>
  <si>
    <t>ММКУ УКС,
КС, КГиТР</t>
  </si>
  <si>
    <t>исключен</t>
  </si>
  <si>
    <t>г. Мурманск, улица Ленинградская, дом 26</t>
  </si>
  <si>
    <t>включен в реестр в 2021 году (ПАГМ № 145 от 26.01.2021)</t>
  </si>
  <si>
    <t>Строительство детского сада на 196 мест в районе домов № 31, 32 по улице Достоевского</t>
  </si>
  <si>
    <t xml:space="preserve">включен в реестр в 2018 году, исключен в 2021 г. (вх. от 30.07.2021 № 236) </t>
  </si>
  <si>
    <t xml:space="preserve">включен в реестр с 2017 года, исключен в 2021 г. (вх. от 30.07.2021 № 236) </t>
  </si>
  <si>
    <t>включен в реестр с 2015 года, исключен в 2021 г. (на основании информации сайта Федеральной адресной инвестиционной программы России)</t>
  </si>
  <si>
    <t>ПАГМ 13.11.2017 № 3604, включен в реестр с 2014 года, исключен в 2021 г. (вх. от 27.08.2021 № 16-01-13/3693)</t>
  </si>
  <si>
    <t>перспек-тивный для реализа-ции на принци-пах ГЧП</t>
  </si>
  <si>
    <t>АО "Мурман-энергосбыт"</t>
  </si>
  <si>
    <t>51:20:0003204:9</t>
  </si>
  <si>
    <t>Капитальный ремонт фасада МБОУ города Мурманска "Гимназия № 2"</t>
  </si>
  <si>
    <t>включен в реестр в 2021 г. (вх. от 03.08.2021 № 11-03-11/2259)</t>
  </si>
  <si>
    <t>Оптово-розничный рыбный рынок «Нептунея»</t>
  </si>
  <si>
    <t>НО АПРФМХ</t>
  </si>
  <si>
    <t>В стадии реализвции</t>
  </si>
  <si>
    <t>Работы завершены. Объект введен в эксплуатацию.</t>
  </si>
  <si>
    <t>включен в реестр с 2018 года, исключен в 2021 году (вх. от 24.08.2021 № 08-07/7589-ОП)</t>
  </si>
  <si>
    <t>2019 - установка первого автотрансформатора мощностью 250 МВА, 2025- установка второго автотрансформатора</t>
  </si>
  <si>
    <t xml:space="preserve">Проект исключен в связи с отсутствием потребности </t>
  </si>
  <si>
    <t>ПАГМ 13.11.2017 № 3604, включен в реестр с 2014 года, исключен в 2022 года (вх. от 15.02.2022 № 16-01-13/656)</t>
  </si>
  <si>
    <t>ПАГМ 13.11.2017 № 3604, включен в реестр с 2014 года, ПИ 2017, исключен в 2022 году (вх. от 15.02.2022 № 16-01-13/656)</t>
  </si>
  <si>
    <t>Замена оконных блоков в общеобразовательных учреждениях города Мурманска</t>
  </si>
  <si>
    <t>2021-2024</t>
  </si>
  <si>
    <t>включен в реестр с 2022 года  (вх. от 15.02.2022 № 16-01-13/656)</t>
  </si>
  <si>
    <t>ПАГМ 13.11.2017 № 3604,включен в реестр с 2017 года, исключен в 2022 года (вх. от 15.02.2022 № 16-01-13/656)</t>
  </si>
  <si>
    <t>2021 факт</t>
  </si>
  <si>
    <t>Полномочия по строительству объекта переданы Правительству Мурманской области.</t>
  </si>
  <si>
    <t>2019-2020</t>
  </si>
  <si>
    <t>51:20:0002060:61, 51:20:0002060:30</t>
  </si>
  <si>
    <t>включен в реестр с 2020 года (письмо филиала «КолАтомЭнерго-Сбыт» 
АО «АтомЭнергоСбыт» от 03.07.2020 № 21/14937), исключен в 2022 году</t>
  </si>
  <si>
    <t>РСД от 15.12.2017 № 42-741, включен в реестр с 2016 года, исключен в 2022 году</t>
  </si>
  <si>
    <t>Проект исклюбчен, финансирование проводится за счет других инвестиционных проектов</t>
  </si>
  <si>
    <t>2014-2022</t>
  </si>
  <si>
    <t>2021-1й СУАЛ</t>
  </si>
  <si>
    <t>2022-2й СУАЛ</t>
  </si>
  <si>
    <t>2018-2026</t>
  </si>
  <si>
    <t>2026 г. - 4й СУАЛ</t>
  </si>
  <si>
    <t xml:space="preserve">Строительство головного атомного ледокола проекта 10510 "Лидер"  </t>
  </si>
  <si>
    <t>2020-2027</t>
  </si>
  <si>
    <t>2027 г. 
Головной "Лидер"</t>
  </si>
  <si>
    <t>3 кв. 2020                       850 000,0</t>
  </si>
  <si>
    <t>3 кв. 2020          850 000,0</t>
  </si>
  <si>
    <t>3 кв. 2020                      850 000,0</t>
  </si>
  <si>
    <t>проект реализован: выдано разрешение на ввод в эксплуатацию от 22.01.2021 № 51-RU 51-30-1000-684-2021, объект завершен строительством и введен в эксплуатацию.</t>
  </si>
  <si>
    <t>РСД от 15.12.2017 № 42-741, включен в реестр с 2017 года, исключен в 2022 году (письмо от 22.06.2022 № 11-04/1523-СН)</t>
  </si>
  <si>
    <t>включен в реестр с 2014 года, исключен в 2022 (письмо от 06.07.2022 № 17-08/6632-ТЛ)</t>
  </si>
  <si>
    <t>Фактическое отсутствие потребности в реализации мероприятия</t>
  </si>
  <si>
    <t>Ведется подготовка к выполнению проектно-изыскательных работ, сроки реализации программы и небходимые объемы инвестиций будут уточнены по результатам их выполнения</t>
  </si>
  <si>
    <t>2011-2022</t>
  </si>
  <si>
    <t>Проект реализован в полном объеме</t>
  </si>
  <si>
    <t>год начала реализации проекта - 2011, исключен из реестра в 2022 году (письмо от 28.06.2022 № 21-02/</t>
  </si>
  <si>
    <t>Недобросовестное исполнение Подрядчиком своих обязательств. На основании ходатайства Министерства строительства Мурманской области о нерасторжении контракта и продолжении работ по контракту проведена претензионная работа, взысканы пени.</t>
  </si>
  <si>
    <t>Реконструкция  причалов №№ 12-16</t>
  </si>
  <si>
    <t>ООО "Антей Север"</t>
  </si>
  <si>
    <t>2022-2024</t>
  </si>
  <si>
    <t>включен в реестр в 2022 году (письмо от 28.06.2022 № 327)</t>
  </si>
  <si>
    <t xml:space="preserve">Развитие материально-технической базы объектов электроснабжения Мурманского филиала ПАО "Россети Северо-Запада" </t>
  </si>
  <si>
    <t>2022-2025</t>
  </si>
  <si>
    <t>Оформлено разрешение № 51-RU  51301000-730-2021 на ввод в эксплуатацию объекта - 30.12.2021.
В Едином государственном реестре недвижимости об основных характеристиках и зарегистрированных правах на объект недвижимости зарегистрировано право муниципальной собственности   г. Мурманска.
В 2022 году выполнено благоустройство территории. Объект сдан.</t>
  </si>
  <si>
    <t>ПАГМ 13.11.2017 № 3604, включен в реестр с 2019 года, исключен из реестра в 2022 году (письмо от 02.08.2022 № 11-03-11/2200)</t>
  </si>
  <si>
    <t xml:space="preserve">работы по реализации проекта в настоящее время не проводятся в связи с отсутствием финансирования  </t>
  </si>
  <si>
    <t>включен в реестр с 2017 года, исключен в 2022 году (информация получена в рабочем порядке)</t>
  </si>
  <si>
    <t>Переформатирование проекта</t>
  </si>
  <si>
    <t>включен в реестр с 2022 года</t>
  </si>
  <si>
    <t>Устройство открытой складской площадки для хранения контейнеров</t>
  </si>
  <si>
    <t>ПАО "ГМК "Норильский никель"</t>
  </si>
  <si>
    <t>Реконструкция акватории причала №1 Мурманского транспортного филиала ПАО "ГМК "Норильский никель"</t>
  </si>
  <si>
    <t>Устройство железнодорожных путей необщего пользования на площадке №2 Мурманского транспортного филиала ПАО "ГМК "Норильский никель"</t>
  </si>
  <si>
    <t>включен в реестр в 2022 году</t>
  </si>
  <si>
    <t>ответа от заявителя по актуализации инвестиционного проекта не поступало по с 2019 года</t>
  </si>
  <si>
    <t>РСД от 15.12.2017 № 42-741, включен в реестр с 2018 года, исключен в 2022 году</t>
  </si>
  <si>
    <t>Реализация проекта отложена</t>
  </si>
  <si>
    <t>Проект реализован в 2021 году</t>
  </si>
  <si>
    <t>проект реализован в 2021 году</t>
  </si>
  <si>
    <t>2022-2023</t>
  </si>
  <si>
    <t>Офтальмологический центр Мурманской области</t>
  </si>
  <si>
    <t>ООО «ОЦМО»</t>
  </si>
  <si>
    <t>включен в реестр с 2022 года, исключен в 2022 году (информация ООО "КРДВ")</t>
  </si>
  <si>
    <t>Объект введен в эксплуатацию</t>
  </si>
  <si>
    <t>2022 факт</t>
  </si>
  <si>
    <t>Объект сдан, введен в эксплуатацию</t>
  </si>
  <si>
    <t>Строительство здания центра культурного развития в городе Мурманске</t>
  </si>
  <si>
    <t>КК, КТРИС, ММКУ УКС</t>
  </si>
  <si>
    <t xml:space="preserve">КК, КТРИС, ММКУ УКС
</t>
  </si>
  <si>
    <t>Капитальный ремонт фасада МБОУ города Мурманска "Основная общеобразовательная школа №26"</t>
  </si>
  <si>
    <t>2023-2024</t>
  </si>
  <si>
    <t>постоянно</t>
  </si>
  <si>
    <t>Создание в г. Мурманске многофункционального комплекса по добыче, хранению и переработке краба и рыбы, строительство новых и модернизация существующих краболовных судов, переработка биоотходов, производство сырья для выпуска фармацевтической/фармакологической продукции и компонентов для кормов с/х животных</t>
  </si>
  <si>
    <t>2023-2030</t>
  </si>
  <si>
    <t>2027-2030</t>
  </si>
  <si>
    <t>2028 г. - 5й СУАЛ, 2030 г. - 6й СУАЛ</t>
  </si>
  <si>
    <t>включен в реестр в 2023 году</t>
  </si>
  <si>
    <t>КО, КТРИС, ММКУ УКС</t>
  </si>
  <si>
    <t>ул. Советская,  Мурманск</t>
  </si>
  <si>
    <t>приоритетный</t>
  </si>
  <si>
    <t>51:20:0001145:2; 51:20:0001145:3; 51:20:0001145:4; 51:20:0001145:5; 51:20:0001145:213; 51:20:0001146:7; 51:20:0001146:9</t>
  </si>
  <si>
    <t>ул. Павлика Морозова, 3а, Мурманск</t>
  </si>
  <si>
    <t>пр. Ленина, 59,  Мурманск</t>
  </si>
  <si>
    <t>ул. Аскольдовцев, 35, Мурманск</t>
  </si>
  <si>
    <t xml:space="preserve">51:20:0003201:4019
</t>
  </si>
  <si>
    <t>ул. Полярной дивизии,  1/16, Мурманск</t>
  </si>
  <si>
    <t>ПАГМ от 13.11.2017 № 3604, включен в реестр в 2018 году</t>
  </si>
  <si>
    <t>Капитальный ремонт линейных объектов г. Мурманска</t>
  </si>
  <si>
    <t>2023 факт</t>
  </si>
  <si>
    <t>2021-2040</t>
  </si>
  <si>
    <t>Инвестиционная программа в сфере водоснабжения и водоотведения ГОУП "Мурманскводоканал"</t>
  </si>
  <si>
    <t>2016-2025</t>
  </si>
  <si>
    <t>ответа от заявителя по актуализации инвестиционного проекта не поступало</t>
  </si>
  <si>
    <t>РСД от 15.12.2017 № 42-741, включен в реестр с 2018 года, исключен в 2023 году (в связи с непредоставлением сведений)</t>
  </si>
  <si>
    <t>информация отсутствует</t>
  </si>
  <si>
    <t>включен в реестр с 2021 года (вх. от 05.07.2021 № 1-23-20/13838)</t>
  </si>
  <si>
    <t>включен в реестр с 2012 года, исключен в 2023 году</t>
  </si>
  <si>
    <t>включен в реестр с 2016 года, исключен в 2023 году</t>
  </si>
  <si>
    <t>включен в реестр с 2015 года, исключен в 2023 году</t>
  </si>
  <si>
    <t>проект реализован в 2022 году</t>
  </si>
  <si>
    <t>Модернизация системы теплоснабжения р-на Дровяное г. Мурманска с переходом на биотопливо взамен дизельной генерации тепловой энергии</t>
  </si>
  <si>
    <t>Минэнерго МО, АГМ, МУП "МУК"</t>
  </si>
  <si>
    <t>р-н Дровяное г. Мурманска</t>
  </si>
  <si>
    <t>Модернизация системы теплоснабжения р-на Дровяное г. Мурманска с переходом на биотопливо взамен угольной генерации тепловой энергии</t>
  </si>
  <si>
    <t>2023-2026</t>
  </si>
  <si>
    <t>Энерогосервисный контракт</t>
  </si>
  <si>
    <t>ММБУ «МГС»</t>
  </si>
  <si>
    <t>включен в реестр в 2023 (вх от 20.01.2023 № 11-03-11/200)</t>
  </si>
  <si>
    <t xml:space="preserve">КО,
ММКУ УКС </t>
  </si>
  <si>
    <t>КК, МАУК "МГПС"</t>
  </si>
  <si>
    <t>ПАГМ от 22.11.2022 № 3702, от 05.12.2017 № 3875, включен в реестр с 2014 года, ПИ 2015-2017</t>
  </si>
  <si>
    <t>МСТР МО, МС МО</t>
  </si>
  <si>
    <t>Контрактация и поставка оборудования</t>
  </si>
  <si>
    <t>2026-2030</t>
  </si>
  <si>
    <t>Реализация проекта приостановлена</t>
  </si>
  <si>
    <t>Строительство пятого и шестого серийных универсальных атомных ледоколов проекта 22220 и судна МСАТО</t>
  </si>
  <si>
    <t>2022-2027</t>
  </si>
  <si>
    <t>В соответствии с договором №1 от 03.02.2023 года между МБУК Дворец культуры «Судоремонтник» города Мурманска и ООО «Мурманская строительная компания» на выполнение работ по приспособлению к современному использования объекта культурного наследия здания кинотеатра «Родина» работы ведутся в соответствии с графиком работ.
В настоящее время заключен гражданско – правовой договор № 231220-406 - ДД от 20.12.2023 с ООО «СберОбразование» на разработку концепции центра творческих профессий «Муза» в рамках приспособления к современному использованию объекта культурного наследия здания кинотеатра «Родина», расположенного по адресу: город Мурманск, улица Ленинградская, дом 26. В настоящее время прорабатывается вопрос создания единой концепции благоустройства прилегающей территории Центра цифрового искусства и сквера по ул. Ленинградской. Также ведутся работы по реставрации фасада.
Срок завершения работ по реставрации фасада и благоустройству территории осень 2024 года. 
Выданы все необходимые разрешения. 
Демонтажные работы выполнены на 100 %.</t>
  </si>
  <si>
    <t>Проект дорабатывается в связи с изменениями в нормативных документах 
Ведется работа по подготовке к разработке проектной документации (на разработку ПД из областного бюджета выделено 36 376,9 тыс. рублей)</t>
  </si>
  <si>
    <t>2017-2030</t>
  </si>
  <si>
    <t>информация уточняется</t>
  </si>
  <si>
    <t>Повышение эффективности работы систем централизованного теплоснабжения и повышение надежности теплоснабжения потребителей</t>
  </si>
  <si>
    <t>Приспособление к современному использованию объекта культурного наследия здания кинотеатра "Родина, расположенного по адресу: город Мурманск, улица Ленинградская, дом. 26"</t>
  </si>
  <si>
    <t>частная, федеральная</t>
  </si>
  <si>
    <t>Реконструкция объектов инфраструктуры причалов №№ 6-11  грузового района №1 и формирование акватории причалов №№ 9-14</t>
  </si>
  <si>
    <t>Создание центра здоровья и отдыха «Арктический акватермальный физкультурно-оздоровительный комплекс» с аквапарком в районе улицы Подгорной</t>
  </si>
  <si>
    <t>ООО «Городской Курорт Мурманск»</t>
  </si>
  <si>
    <t>г. Мурманск, ул. Подгорная</t>
  </si>
  <si>
    <t>2024-2026</t>
  </si>
  <si>
    <t>включен в реестр в 2024 году, сведения АО "Корпорация развития Мурманякой области"</t>
  </si>
  <si>
    <t xml:space="preserve">08.05.2024 года между Правительством Мурманской области и ООО «Городской курорт Мурманск» заключено концессионное соглашение о реализации Проекта. </t>
  </si>
  <si>
    <t>Строительство и эксплуатация быстровозводимого спортивного комплекса с плавательным бассейном и тренажерным залом на Кольском проспекте в г. Мурманске</t>
  </si>
  <si>
    <t>ООО «Бассейн на Кольском»</t>
  </si>
  <si>
    <t>г. Мурманск, пр-т Кольский</t>
  </si>
  <si>
    <t>14.12.2023 заключено концессионное соглашение. Строительство.</t>
  </si>
  <si>
    <t>Реконструкция инфраструктуры Северного грузового района</t>
  </si>
  <si>
    <t>АО «Мурманский морской рыбный порт»</t>
  </si>
  <si>
    <t>7-10 лет</t>
  </si>
  <si>
    <t>«Международный логистический рыбный терминал» в г. Мурманске</t>
  </si>
  <si>
    <t>В целях исполнения указания Президента РФ от 14.12.2021 № Пр-2366 планируется создание современной инфраструктуры для поставки рыбной продукции на базе существующих рыбных терминалов морских портов.</t>
  </si>
  <si>
    <t>ФКУ «Ространсмо-дернизация», ОАО «РЖД»</t>
  </si>
  <si>
    <t xml:space="preserve">Создание судоремонтного комплекса кластерного типа 
в Мурманской области
</t>
  </si>
  <si>
    <t>ООО  "Судоремонт-ный кластер "Аврора Бореалис"</t>
  </si>
  <si>
    <t>западный берег Кольского залива</t>
  </si>
  <si>
    <t>Создание отеля на базе имущественного комплекса бывшей гостиницы "Шахтер" в г. Мурманск</t>
  </si>
  <si>
    <t>В целях развития туристской инфраструктуры планируется реализовать проект по созданию и эксплуатации на территории города Мурманска на базе имущества гостиницы «Шахтер» современного конкурентоспособного отеля категорией не ниже 4* с дополнительными сопутствующими функциями (конференц-залы, рестораны, СПА, и пр.)</t>
  </si>
  <si>
    <t>Государственный контракт заключен № 64-2022 от 15.06.2022г с АО «Группа компаний «ЕКС»
Выполняются: штукатурные работы лифтовой шахты (снаружи), монтаж вентиляционного системы, внутренние отделочные работы (шпатлевка, устройство подвесных потолков).
Проектная документация проходит проверку ФАУ Главгосэкспертизы в рамках экспертного сопровождения.  В целях обеспечения музея декорациями и мультимедиа заключен договор от 16.12.2022 № 16/12-01 на поставку и установку стационарной экспозиции. Поставщик - ООО «Грата Продакшн». Выплачен аванс по договору. Завершение работ по договору - 2024. 22.12.2023 заключен договор ООО Грата Продакшн № 22\12-01 на возмещение дополнительных (непредвиденных) расходов, связанных с реализацией договора №16/12-01 от 16.12.2022 На приобретение и установку стационарной экспозиции музея на сумму 6212310 рублей.</t>
  </si>
  <si>
    <t>сдан в эксплуатацию в 2024 году</t>
  </si>
  <si>
    <t>включен в реестр с 2024 года, исключен в 2024 году (информация ООО "КРДВ")</t>
  </si>
  <si>
    <t>Строительство берегового комплекса передержки холодноводных морских пищевых гидробионтов</t>
  </si>
  <si>
    <t>ООО "Паллада"</t>
  </si>
  <si>
    <t>г. Мурманск</t>
  </si>
  <si>
    <t>Коммерческий проект по развитию логистики на трассе СМП</t>
  </si>
  <si>
    <t>ООО "РП-Шиппинг"</t>
  </si>
  <si>
    <t>Модернизация склада и обустройство площадки для хранения в г. Мурманске</t>
  </si>
  <si>
    <t xml:space="preserve">ИП Плюснин </t>
  </si>
  <si>
    <t>Комплексная мойка автомобилей, шиномонтаж</t>
  </si>
  <si>
    <t>ИП Поповский</t>
  </si>
  <si>
    <t>Складской комплекс для оказания услуг по хранению и логистике</t>
  </si>
  <si>
    <t>ООО "БЕРЕГА БАРЕНЦА"</t>
  </si>
  <si>
    <t>Строительство базы обеспечения шельфовых проектов</t>
  </si>
  <si>
    <t>АО "Аврора Логистика"</t>
  </si>
  <si>
    <t>ООО "Феникс-Центр"</t>
  </si>
  <si>
    <t>Строительство центра временного пребывания (хостел) в г. Мурманске и комплекса апартаментов в г. Мурманске</t>
  </si>
  <si>
    <t>Мероприятие реализовано</t>
  </si>
  <si>
    <t>2024 факт</t>
  </si>
  <si>
    <t>2012-2026</t>
  </si>
  <si>
    <t>Работы по благоустройству территории в границах кадастрового квартала 51:20:0002060</t>
  </si>
  <si>
    <t>площадь 
Пять углов</t>
  </si>
  <si>
    <t>2023-2025</t>
  </si>
  <si>
    <t>Выполнены работы по переносу (выносу) существующих участков сети ливневой канализации, попадающих в зону производства работ; подготовлены и выданы технические условия на выполнение строительно-монтажных работ вблизи охранной зоны кабелей связи ОАО "Ростелеком", ведутся работы по инженерным изысканиям и подготовке проектной документации.</t>
  </si>
  <si>
    <t>51:20:0002060:952</t>
  </si>
  <si>
    <t>Выполнены работы по капитальному ремонту фасада, объект сдан в 2023 году</t>
  </si>
  <si>
    <t>Выполнены работы по капитальному ремонту здания 1/16 по улице Полярной дивизии под детскую художественную школу, объект сдан в 2024 году.</t>
  </si>
  <si>
    <t>Техническая готовность объекта - 100%</t>
  </si>
  <si>
    <t>2024-2025</t>
  </si>
  <si>
    <t>КФКС</t>
  </si>
  <si>
    <t>будет определено по итогам конкурсных процедур</t>
  </si>
  <si>
    <t>Выполнены работы по капитальному ремонту фасада, объект сдан в 2024 году</t>
  </si>
  <si>
    <t>мероприятие реализовано</t>
  </si>
  <si>
    <t>Закончена разработка проектной и рабочей документации по объекту"Реконструкция объектов инфраструктуры ГР №1 со сносом здания склада №2 на территории АО "ММТП", получено заключение ГГЭ. Завершение строительно-монтажных работ, оформление документов</t>
  </si>
  <si>
    <t>51:20:0001155</t>
  </si>
  <si>
    <t>Строительсная готовность: 3го СУАЛ - 100,0%, 4го СУАЛ - 51,3%</t>
  </si>
  <si>
    <t>2028-2029</t>
  </si>
  <si>
    <t>Техническая готовность - 19,3%, ведутся работы по тзготовлению и монтажу секций</t>
  </si>
  <si>
    <t xml:space="preserve">Реконструкция (техническое перевооружение/модернизация) котельной «Северная» в связи с переводом на закрытую систему теплоснабжения Ленинского административного округа и мкр. Росляково г. Мурманска </t>
  </si>
  <si>
    <t>Реализован. По результатам реализации мероприятия улучшению качества коммунальных услуг для 86 419 человек Октябрьского округа г. Мурманска.</t>
  </si>
  <si>
    <t>2022-2026</t>
  </si>
  <si>
    <t>В процессе реализации. По результатам реализации мероприятия в 2024 году выполнены работы по разработке проектной документации на перекладку тепловых сетей и замену СН котельной в мкр. Росляково, заменено оборудование на ЦТП; в стадии реализации работы по перекладки сетей теплоснабжения, замене основного и вспомогательного оборудования котельной "Северная"</t>
  </si>
  <si>
    <t>В процессе реализации. Мероприятия 2024 года выполнены в полном объеме в соответствии с утвержденной ИП.</t>
  </si>
  <si>
    <t>2027</t>
  </si>
  <si>
    <t>Проводятся проектно изыскательские работы, решение о строительно-монтажных работах будет принято по их результатам в 2026 году</t>
  </si>
  <si>
    <t>Завершаются проектно-изыскательские работы, решение о строительно-монтажных работах будет принято в течении 2025 года</t>
  </si>
  <si>
    <t>"Первый" этап развития территории АО "82 СРЗ" г. Мурманск для обеспечения операций с грузами для проекта "Восток Ойл"</t>
  </si>
  <si>
    <t>Инвестиционный проект реструктуризирован в инвестиционный проект "Первый" этап развития территории АО "82 СРЗ" г. Мурманск для обеспечения операций с грузами для проекта "Восток Ойл"</t>
  </si>
  <si>
    <t>включен в реестр в 2025 году</t>
  </si>
  <si>
    <t>2025 г. - 3й СУАЛ</t>
  </si>
  <si>
    <t>Получено положительное заключение ФАУ "Главгосэкспертиза". На данный момент проект заморожен</t>
  </si>
  <si>
    <t>Проект реализован</t>
  </si>
  <si>
    <t>В стадии реализации</t>
  </si>
  <si>
    <t>184355, Мурманская область, пос.Мурмаши, ул. Кирова, д.2</t>
  </si>
  <si>
    <t>включен в реестр в 2024, сведения АО "Корпорация развития Мурманской области"</t>
  </si>
  <si>
    <t>2020-2029</t>
  </si>
  <si>
    <t>2012-2030</t>
  </si>
  <si>
    <t>Строительная готовность: 5го СУАЛ - 10,3%, 6го СУАЛ - 0,54%, МСАТО - 0,34%</t>
  </si>
  <si>
    <t>Поддержание (обовление) основных фондов сетевой организации АО "МОЭСК" за счет средств, включаемых в регулируемые государством цены (тарифы)</t>
  </si>
  <si>
    <t>Оказание услуг по освобождению земельных участков от объектов электросетевого хозяйства АО "МОЭСК" (выносу) из пятна застройки объектов заявителей в городе Мурманске</t>
  </si>
  <si>
    <t>Развитие электрических сетей АО "МОЭСК" для технологического присоединения новых заявителей в городе Мурманске</t>
  </si>
  <si>
    <t>2028-2035</t>
  </si>
  <si>
    <r>
      <t xml:space="preserve">Реконструкция и строительство электросетевых объектов АО "МОЭСК" 
</t>
    </r>
    <r>
      <rPr>
        <b/>
        <sz val="10"/>
        <rFont val="Times New Roman"/>
        <family val="1"/>
        <charset val="204"/>
      </rPr>
      <t>В 2025 году инвестиционный проект был разделен на 3 инвестиционных проекта:</t>
    </r>
  </si>
  <si>
    <t>2025-2035</t>
  </si>
  <si>
    <t>2011-2026</t>
  </si>
  <si>
    <t>Общая готовность объекта «Комплекс перегрузки угля «Лавна» (далее – Объект КПУ «Лавна») - 93 %.
Исходно-разрешительная документация получена по всем объектам строительства в полном объеме. Ведется разработка рабочей документации с выдачей необходимых разделов для выполнения строительно-монтажных работ.
Ведутся строительные работы на всех основных участках Объекта КПУ «Лавна». Готовность монтажа
технологического оборудования – 83 %.
Успешно пройдены испытания первой технологической линии, организована доставка и разгрузка проектного груза (уголь) на открытую складскую площадку. Выполнена тестовая перегрузка угля на судно.</t>
  </si>
  <si>
    <t>Создание производственной площадки "Морские энергетические технологии Росатома".</t>
  </si>
  <si>
    <t>ООО "Энергофлот Мурманск"</t>
  </si>
  <si>
    <t>2024-2028</t>
  </si>
  <si>
    <t>Правительством МО совместно с Инвестором определена локация реализации проекта, в состав которой входят земельные участки, находящиеся в собственности Правительства МО и Министерства обороны РФ. По состоянию на декабрь 2024 года Правительством МО проведена работа по переуступке прав на ЗУ от Министерства обороны РФ в собственность Правительства МО для дальнейшей передачи в аренду в соответствии с нуждами проекта.
Проведена работа по получению предварительных технических условий на технологическое присоединение к инженерным сетям (электроэнергия, теплоснабжение, водоснабжение и водоотведение).
Ведутся консультации по возможности предоставления финансовых мер поддержки на создание инфраструктуры.</t>
  </si>
  <si>
    <t xml:space="preserve">Создание туристско-рекреационного комплекса в рамках расширения культурно-паркового пространства вокруг озера Семеновского в городе Мурманске  </t>
  </si>
  <si>
    <t xml:space="preserve">СПК, учрежденная  ООО "Инпарк" </t>
  </si>
  <si>
    <t>2025-2027</t>
  </si>
  <si>
    <t>В стадии реализации, разработка ДК</t>
  </si>
  <si>
    <t>Строительство физкультурно-оздоровительного комплекса закрытого типа в районе дома 13 по ул. Старостина</t>
  </si>
  <si>
    <t>ООО "Первая Мурманская инфраструктура спорта"</t>
  </si>
  <si>
    <t xml:space="preserve"> г. Мурманск, ул. Старостина, в районе д. 13.</t>
  </si>
  <si>
    <t>сведения АО "Корпорация развития Мурманякой области"</t>
  </si>
  <si>
    <t>20.12.2023 заключено концессионное соглашение. Строительство.</t>
  </si>
  <si>
    <t>Ведется поиск инвестора. 
Данный проект включен в Мастер-План развития Мурманской агломерации.</t>
  </si>
  <si>
    <t>В настоящее время Проект находится в высокой степени проработки, в частности: проведено маркетинговое исследование рынка судоремонта региона, разработана предпроектная документация (концепт-проект), в рамках которой определены предварительные технические решения, стоимостные и технические параметры Проекта. 
Инициативы АО «ГТЛК» по созданию судоремонтного комплекса кластерного типа в Мурманской области были поддержаны Минпромторгом России.</t>
  </si>
  <si>
    <t>- разработаны ПСД и ТЭО;
- участок оформлен в бессрочное пользование, объект передан в оперативное управление МАУ "Центр организационно-методического обеспечения физической культуры и спорта "Стратегия".</t>
  </si>
  <si>
    <t>включен в реестр 2023 (письмо от 20.01.2023 № 11-03-11/200)</t>
  </si>
  <si>
    <t>Произведено авансирование, выполнены и оплачены работы в рамках строительства объекта -  по 1 этапу контракта, 
Работы по 2 этапу контракта, сдача объекта - 2025 год. 
Техническая готовность объекта на 09.07.2025 - 69%.</t>
  </si>
  <si>
    <t>до 2021</t>
  </si>
  <si>
    <t>Техническая готовность объекта на 01.01.2025 - 90 %.
Получено разрешение на ввод объекта «Школа по улице Советская в городе Мурманске, здание школы 1 этап» в эксплуатацию 28.12.2024 № 51-20-806-2024.
Не выполнены сезонные работы  по причине наступления неблагоприятных погодных условий, в том числе по: устройству тротуаров, дорог, газонов, ограждения; высадке деревьев; устройству МАФ, уличного спортивного оборудования; устройству парковок для автомобилей.
Низкое исполнение: многократная корректировка проектной документации по инициативе подрядчика и ненадлежащее исполнение контракта со стороны подрядчика; наступление неблагоприятных условий для выполнения сезонных работ.</t>
  </si>
  <si>
    <t>2021-2035</t>
  </si>
  <si>
    <t>2030-2035</t>
  </si>
  <si>
    <t>получены положительные заключения госудасртвенной экспертизы проектной документации. СМР не начаты, реализация проекта приостановлена.</t>
  </si>
  <si>
    <t>2027-2040</t>
  </si>
  <si>
    <t xml:space="preserve"> Оказание маневровых услуг и буксировке морских судов </t>
  </si>
  <si>
    <t>ООО «Мурманские морские буксиры»</t>
  </si>
  <si>
    <t>2024-2030</t>
  </si>
  <si>
    <t>Реализуется</t>
  </si>
  <si>
    <t>включен в реестр с 2025 года</t>
  </si>
  <si>
    <t>пр-т. Героев-североморцев, Мурманск, Мурманская обл., 183031, парк им. Найденова</t>
  </si>
  <si>
    <t>Строительство физкультурно-оздоровительного комплекса закрытого типа (в рамках концессионного соглашения по строительству и эксплуатации объекта со-глашения в соответствии с федеральным законом от 21.07.2005 № 115-ФЗ «О концессионных соглашениях»)</t>
  </si>
  <si>
    <t>ООО "Первая Мурманская Инфраструктура Спорта"</t>
  </si>
  <si>
    <t>в районе дома 13 по ул. Старостина</t>
  </si>
  <si>
    <t>2023-2033</t>
  </si>
  <si>
    <t>Концессионное соглашение от 14.12.2023</t>
  </si>
  <si>
    <t>В соответствии с ПСД</t>
  </si>
  <si>
    <t>включен в реестр с 2024 года</t>
  </si>
  <si>
    <t>Жилой микрорайон «Берег Арктики»</t>
  </si>
  <si>
    <t>ООО "СЗ "ТСД Арктика"</t>
  </si>
  <si>
    <t>2024-2037</t>
  </si>
  <si>
    <t>Жилой комплекс «Жилой комплекс «Морской квартал» в микрорайоне Росляково, г. Мурманск</t>
  </si>
  <si>
    <t>ООО СЗ "ТСД МОРСКОЙ КВАРТАЛ"</t>
  </si>
  <si>
    <t>2024-2040</t>
  </si>
  <si>
    <t>Строительство многоквартирных жилых домов с объектами обслуживания жилой застройки во встроенных, пристроенных и встроенно-пристроенных помещений многоквартирного дома</t>
  </si>
  <si>
    <t>ООО "СЗ "Кастор"</t>
  </si>
  <si>
    <t>2024-2032</t>
  </si>
  <si>
    <t>Строительство многоквартирных жилых домов в г. Мурманск по адресу: улица Шабалина</t>
  </si>
  <si>
    <t>ООО "СЗ "Проект-С-79"</t>
  </si>
  <si>
    <t>Строительство многоквартирного жилого дома в г. Мурманск по адресу: ул. Профсоюзов</t>
  </si>
  <si>
    <t>ООО «СЗ «Проект-С-72»</t>
  </si>
  <si>
    <t>2024-2027</t>
  </si>
  <si>
    <t>OOO "СЗ "Северное сияние"</t>
  </si>
  <si>
    <t xml:space="preserve"> 51:20:0001007:3532</t>
  </si>
  <si>
    <t xml:space="preserve">Многоэтажная жилая застройка, расположенная по адресу: г. Мурманск, проезд Молодежный, земельный участок № 17 </t>
  </si>
  <si>
    <t xml:space="preserve"> 51:20:0002401:45</t>
  </si>
  <si>
    <t>Ведуться строительно-монтажные работы</t>
  </si>
  <si>
    <t>по состоянию на 25.07.2025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</si>
</sst>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.00000"/>
  </numFmts>
  <fonts count="32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Tahoma"/>
      <family val="2"/>
      <charset val="204"/>
    </font>
    <font>
      <b/>
      <sz val="9"/>
      <name val="Tahoma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name val="Times New Roman"/>
      <family val="1"/>
      <charset val="204"/>
    </font>
    <font>
      <sz val="8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9"/>
      <color rgb="FF000080"/>
      <name val="Tahoma"/>
      <family val="2"/>
      <charset val="204"/>
    </font>
    <font>
      <b/>
      <sz val="10"/>
      <color rgb="FF000080"/>
      <name val="Tahoma"/>
      <family val="2"/>
      <charset val="204"/>
    </font>
    <font>
      <sz val="14"/>
      <color rgb="FF000080"/>
      <name val="Tahoma"/>
      <family val="2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trike/>
      <sz val="10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00000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/>
      <bottom style="thin">
        <color rgb="FF000000"/>
      </bottom>
      <diagonal/>
    </border>
    <border>
      <left/>
      <right style="thin">
        <color rgb="FFC0C0C0"/>
      </right>
      <top style="thin">
        <color rgb="FF000000"/>
      </top>
      <bottom style="thin">
        <color rgb="FF000000"/>
      </bottom>
      <diagonal/>
    </border>
    <border>
      <left/>
      <right style="thin">
        <color rgb="FFC0C0C0"/>
      </right>
      <top style="thin">
        <color rgb="FFC0C0C0"/>
      </top>
      <bottom style="thin">
        <color rgb="FF000000"/>
      </bottom>
      <diagonal/>
    </border>
  </borders>
  <cellStyleXfs count="3">
    <xf numFmtId="0" fontId="0" fillId="0" borderId="0"/>
    <xf numFmtId="0" fontId="16" fillId="0" borderId="0" applyNumberFormat="0" applyFill="0" applyBorder="0" applyAlignment="0" applyProtection="0"/>
    <xf numFmtId="0" fontId="4" fillId="0" borderId="0"/>
  </cellStyleXfs>
  <cellXfs count="520">
    <xf numFmtId="0" fontId="0" fillId="0" borderId="0" xfId="0"/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19" fillId="0" borderId="0" xfId="0" applyFont="1"/>
    <xf numFmtId="0" fontId="19" fillId="2" borderId="0" xfId="0" applyFont="1" applyFill="1"/>
    <xf numFmtId="0" fontId="17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0" fillId="0" borderId="3" xfId="0" applyBorder="1"/>
    <xf numFmtId="0" fontId="17" fillId="2" borderId="4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horizontal="right" vertical="top"/>
    </xf>
    <xf numFmtId="0" fontId="5" fillId="0" borderId="0" xfId="2" applyFont="1" applyAlignment="1" applyProtection="1">
      <alignment vertical="top"/>
      <protection locked="0"/>
    </xf>
    <xf numFmtId="0" fontId="4" fillId="0" borderId="0" xfId="2" applyProtection="1">
      <protection locked="0"/>
    </xf>
    <xf numFmtId="0" fontId="5" fillId="0" borderId="0" xfId="2" applyFont="1" applyAlignment="1">
      <alignment vertical="top"/>
    </xf>
    <xf numFmtId="0" fontId="7" fillId="0" borderId="30" xfId="2" applyFont="1" applyBorder="1" applyAlignment="1" applyProtection="1">
      <alignment horizontal="center" vertical="center" wrapText="1"/>
      <protection locked="0"/>
    </xf>
    <xf numFmtId="0" fontId="7" fillId="0" borderId="31" xfId="2" applyFont="1" applyBorder="1" applyAlignment="1" applyProtection="1">
      <alignment horizontal="center" vertical="center" wrapText="1"/>
      <protection locked="0"/>
    </xf>
    <xf numFmtId="0" fontId="5" fillId="0" borderId="32" xfId="2" applyFont="1" applyBorder="1" applyAlignment="1" applyProtection="1">
      <alignment vertical="top"/>
      <protection locked="0"/>
    </xf>
    <xf numFmtId="0" fontId="21" fillId="0" borderId="31" xfId="2" applyFont="1" applyBorder="1" applyAlignment="1" applyProtection="1">
      <alignment horizontal="left" vertical="center" wrapText="1"/>
      <protection hidden="1"/>
    </xf>
    <xf numFmtId="4" fontId="6" fillId="0" borderId="31" xfId="2" applyNumberFormat="1" applyFont="1" applyBorder="1" applyAlignment="1" applyProtection="1">
      <alignment horizontal="center" vertical="center"/>
      <protection locked="0"/>
    </xf>
    <xf numFmtId="4" fontId="6" fillId="0" borderId="31" xfId="2" applyNumberFormat="1" applyFont="1" applyBorder="1" applyAlignment="1" applyProtection="1">
      <alignment horizontal="center" vertical="center"/>
      <protection hidden="1"/>
    </xf>
    <xf numFmtId="0" fontId="21" fillId="0" borderId="31" xfId="2" applyFont="1" applyBorder="1" applyAlignment="1" applyProtection="1">
      <alignment horizontal="left" vertical="center" wrapText="1" indent="2"/>
      <protection hidden="1"/>
    </xf>
    <xf numFmtId="0" fontId="21" fillId="0" borderId="33" xfId="2" applyFont="1" applyBorder="1" applyAlignment="1" applyProtection="1">
      <alignment horizontal="left" vertical="center" wrapText="1"/>
      <protection hidden="1"/>
    </xf>
    <xf numFmtId="4" fontId="6" fillId="0" borderId="33" xfId="2" applyNumberFormat="1" applyFont="1" applyBorder="1" applyAlignment="1" applyProtection="1">
      <alignment horizontal="center" vertical="center"/>
      <protection locked="0"/>
    </xf>
    <xf numFmtId="4" fontId="6" fillId="0" borderId="33" xfId="2" applyNumberFormat="1" applyFont="1" applyBorder="1" applyAlignment="1" applyProtection="1">
      <alignment horizontal="center" vertical="center"/>
      <protection hidden="1"/>
    </xf>
    <xf numFmtId="0" fontId="21" fillId="0" borderId="34" xfId="2" applyFont="1" applyBorder="1" applyAlignment="1" applyProtection="1">
      <alignment horizontal="left" vertical="center" wrapText="1"/>
      <protection hidden="1"/>
    </xf>
    <xf numFmtId="0" fontId="21" fillId="0" borderId="35" xfId="2" applyFont="1" applyBorder="1" applyAlignment="1" applyProtection="1">
      <alignment horizontal="left" vertical="center" wrapText="1"/>
      <protection hidden="1"/>
    </xf>
    <xf numFmtId="4" fontId="6" fillId="0" borderId="35" xfId="2" applyNumberFormat="1" applyFont="1" applyBorder="1" applyAlignment="1" applyProtection="1">
      <alignment horizontal="center" vertical="center"/>
      <protection locked="0"/>
    </xf>
    <xf numFmtId="4" fontId="6" fillId="0" borderId="35" xfId="2" applyNumberFormat="1" applyFont="1" applyBorder="1" applyAlignment="1" applyProtection="1">
      <alignment horizontal="center" vertical="center"/>
      <protection hidden="1"/>
    </xf>
    <xf numFmtId="0" fontId="7" fillId="0" borderId="3" xfId="2" applyFont="1" applyBorder="1" applyAlignment="1" applyProtection="1">
      <alignment horizontal="center" vertical="center" wrapText="1"/>
      <protection hidden="1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21" fillId="0" borderId="3" xfId="2" applyFont="1" applyBorder="1" applyAlignment="1" applyProtection="1">
      <alignment horizontal="left" vertical="center" wrapText="1"/>
      <protection hidden="1"/>
    </xf>
    <xf numFmtId="4" fontId="6" fillId="0" borderId="3" xfId="2" applyNumberFormat="1" applyFont="1" applyBorder="1" applyAlignment="1" applyProtection="1">
      <alignment horizontal="center" vertical="center"/>
      <protection locked="0"/>
    </xf>
    <xf numFmtId="4" fontId="6" fillId="0" borderId="3" xfId="2" applyNumberFormat="1" applyFont="1" applyBorder="1" applyAlignment="1" applyProtection="1">
      <alignment horizontal="center" vertical="center"/>
      <protection hidden="1"/>
    </xf>
    <xf numFmtId="0" fontId="21" fillId="0" borderId="3" xfId="2" applyFont="1" applyBorder="1" applyAlignment="1" applyProtection="1">
      <alignment horizontal="left" vertical="center" wrapText="1" indent="2"/>
      <protection hidden="1"/>
    </xf>
    <xf numFmtId="3" fontId="6" fillId="0" borderId="3" xfId="2" applyNumberFormat="1" applyFont="1" applyBorder="1" applyAlignment="1" applyProtection="1">
      <alignment horizontal="center" vertical="center"/>
      <protection locked="0"/>
    </xf>
    <xf numFmtId="3" fontId="6" fillId="0" borderId="3" xfId="2" applyNumberFormat="1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" fontId="1" fillId="0" borderId="0" xfId="0" applyNumberFormat="1" applyFont="1" applyAlignment="1" applyProtection="1">
      <alignment horizontal="center" vertical="center"/>
      <protection locked="0"/>
    </xf>
    <xf numFmtId="1" fontId="1" fillId="0" borderId="0" xfId="0" applyNumberFormat="1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10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1" fillId="2" borderId="0" xfId="0" applyFont="1" applyFill="1" applyProtection="1"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0" borderId="3" xfId="0" applyFont="1" applyBorder="1" applyProtection="1"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Protection="1"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28" fillId="0" borderId="0" xfId="1" applyFont="1" applyFill="1" applyBorder="1" applyProtection="1"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alignment horizontal="center" vertical="top"/>
      <protection locked="0"/>
    </xf>
    <xf numFmtId="0" fontId="1" fillId="0" borderId="9" xfId="0" applyFont="1" applyBorder="1" applyAlignment="1" applyProtection="1">
      <alignment horizontal="center" vertical="top"/>
      <protection locked="0"/>
    </xf>
    <xf numFmtId="0" fontId="1" fillId="2" borderId="0" xfId="0" applyFont="1" applyFill="1" applyAlignment="1" applyProtection="1">
      <alignment horizontal="center" vertical="top"/>
      <protection locked="0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10" fillId="2" borderId="0" xfId="0" applyFont="1" applyFill="1" applyProtection="1">
      <protection locked="0"/>
    </xf>
    <xf numFmtId="0" fontId="9" fillId="0" borderId="7" xfId="0" applyFont="1" applyBorder="1" applyAlignment="1" applyProtection="1">
      <alignment vertical="center" wrapText="1"/>
      <protection locked="0"/>
    </xf>
    <xf numFmtId="0" fontId="10" fillId="0" borderId="7" xfId="0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8" xfId="0" applyFont="1" applyBorder="1" applyProtection="1">
      <protection locked="0"/>
    </xf>
    <xf numFmtId="0" fontId="9" fillId="0" borderId="5" xfId="0" applyFont="1" applyBorder="1" applyAlignment="1" applyProtection="1">
      <alignment vertical="center" wrapText="1"/>
      <protection locked="0"/>
    </xf>
    <xf numFmtId="0" fontId="10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1" fillId="0" borderId="13" xfId="0" applyFont="1" applyBorder="1" applyProtection="1">
      <protection locked="0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Protection="1">
      <protection locked="0"/>
    </xf>
    <xf numFmtId="0" fontId="9" fillId="3" borderId="0" xfId="0" applyFont="1" applyFill="1" applyAlignment="1" applyProtection="1">
      <alignment horizontal="center" vertical="center" wrapText="1"/>
      <protection locked="0"/>
    </xf>
    <xf numFmtId="0" fontId="10" fillId="3" borderId="0" xfId="0" applyFont="1" applyFill="1" applyAlignment="1" applyProtection="1">
      <alignment horizontal="left" vertical="center" wrapText="1"/>
      <protection locked="0"/>
    </xf>
    <xf numFmtId="0" fontId="9" fillId="3" borderId="0" xfId="0" applyFont="1" applyFill="1" applyProtection="1">
      <protection locked="0"/>
    </xf>
    <xf numFmtId="0" fontId="27" fillId="0" borderId="0" xfId="0" applyFont="1" applyAlignment="1" applyProtection="1">
      <alignment horizontal="center" vertical="top"/>
      <protection locked="0"/>
    </xf>
    <xf numFmtId="0" fontId="1" fillId="4" borderId="0" xfId="0" applyFont="1" applyFill="1" applyProtection="1">
      <protection locked="0"/>
    </xf>
    <xf numFmtId="0" fontId="10" fillId="4" borderId="0" xfId="0" applyFont="1" applyFill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4" fillId="0" borderId="3" xfId="1" applyFont="1" applyFill="1" applyBorder="1" applyAlignment="1" applyProtection="1">
      <alignment horizontal="center" vertical="center" wrapText="1"/>
      <protection locked="0"/>
    </xf>
    <xf numFmtId="14" fontId="10" fillId="0" borderId="0" xfId="0" applyNumberFormat="1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16" xfId="0" applyFont="1" applyBorder="1" applyAlignment="1" applyProtection="1">
      <alignment horizontal="center"/>
      <protection locked="0"/>
    </xf>
    <xf numFmtId="0" fontId="1" fillId="2" borderId="3" xfId="0" applyFont="1" applyFill="1" applyBorder="1" applyProtection="1">
      <protection locked="0"/>
    </xf>
    <xf numFmtId="4" fontId="1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alignment horizontal="center" vertical="top" wrapText="1"/>
      <protection locked="0"/>
    </xf>
    <xf numFmtId="1" fontId="1" fillId="0" borderId="3" xfId="0" applyNumberFormat="1" applyFont="1" applyBorder="1" applyAlignment="1" applyProtection="1">
      <alignment horizontal="center" vertical="top" wrapText="1"/>
      <protection locked="0"/>
    </xf>
    <xf numFmtId="4" fontId="1" fillId="0" borderId="3" xfId="0" applyNumberFormat="1" applyFont="1" applyBorder="1" applyAlignment="1" applyProtection="1">
      <alignment horizontal="center" vertical="center" shrinkToFit="1"/>
      <protection locked="0"/>
    </xf>
    <xf numFmtId="165" fontId="1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164" fontId="1" fillId="0" borderId="3" xfId="0" applyNumberFormat="1" applyFont="1" applyBorder="1" applyAlignment="1" applyProtection="1">
      <alignment horizontal="center" vertical="center" wrapText="1"/>
      <protection locked="0"/>
    </xf>
    <xf numFmtId="4" fontId="1" fillId="0" borderId="7" xfId="0" applyNumberFormat="1" applyFont="1" applyBorder="1" applyAlignment="1" applyProtection="1">
      <alignment horizontal="center" vertical="center"/>
      <protection locked="0"/>
    </xf>
    <xf numFmtId="4" fontId="10" fillId="0" borderId="7" xfId="0" applyNumberFormat="1" applyFont="1" applyBorder="1" applyAlignment="1" applyProtection="1">
      <alignment horizontal="center" vertical="center" wrapText="1"/>
      <protection locked="0"/>
    </xf>
    <xf numFmtId="164" fontId="10" fillId="0" borderId="3" xfId="0" applyNumberFormat="1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4" fontId="1" fillId="0" borderId="3" xfId="0" applyNumberFormat="1" applyFont="1" applyBorder="1" applyAlignment="1" applyProtection="1">
      <alignment vertical="center" wrapText="1"/>
      <protection locked="0"/>
    </xf>
    <xf numFmtId="4" fontId="1" fillId="0" borderId="3" xfId="0" applyNumberFormat="1" applyFont="1" applyBorder="1" applyAlignment="1" applyProtection="1">
      <alignment horizontal="center" vertical="center"/>
      <protection locked="0"/>
    </xf>
    <xf numFmtId="4" fontId="10" fillId="0" borderId="13" xfId="0" applyNumberFormat="1" applyFont="1" applyBorder="1" applyAlignment="1" applyProtection="1">
      <alignment horizontal="center" vertical="center" wrapText="1"/>
      <protection locked="0"/>
    </xf>
    <xf numFmtId="4" fontId="10" fillId="0" borderId="3" xfId="0" applyNumberFormat="1" applyFont="1" applyBorder="1" applyAlignment="1" applyProtection="1">
      <alignment horizontal="center" vertical="center" wrapText="1"/>
      <protection locked="0"/>
    </xf>
    <xf numFmtId="1" fontId="1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/>
      <protection locked="0"/>
    </xf>
    <xf numFmtId="4" fontId="10" fillId="0" borderId="3" xfId="0" applyNumberFormat="1" applyFont="1" applyBorder="1" applyAlignment="1" applyProtection="1">
      <alignment horizontal="center" vertical="center" shrinkToFit="1"/>
      <protection locked="0"/>
    </xf>
    <xf numFmtId="4" fontId="10" fillId="0" borderId="3" xfId="0" applyNumberFormat="1" applyFont="1" applyBorder="1" applyAlignment="1" applyProtection="1">
      <alignment horizontal="center" vertical="center"/>
      <protection locked="0"/>
    </xf>
    <xf numFmtId="164" fontId="9" fillId="0" borderId="3" xfId="0" applyNumberFormat="1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4" fontId="1" fillId="0" borderId="13" xfId="0" applyNumberFormat="1" applyFont="1" applyBorder="1" applyAlignment="1" applyProtection="1">
      <alignment horizontal="center" vertical="center"/>
      <protection locked="0"/>
    </xf>
    <xf numFmtId="4" fontId="10" fillId="0" borderId="3" xfId="0" applyNumberFormat="1" applyFont="1" applyBorder="1" applyAlignment="1" applyProtection="1">
      <alignment horizontal="center" vertical="center" wrapText="1" shrinkToFit="1"/>
      <protection locked="0"/>
    </xf>
    <xf numFmtId="164" fontId="10" fillId="0" borderId="7" xfId="0" applyNumberFormat="1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14" fontId="1" fillId="0" borderId="3" xfId="0" applyNumberFormat="1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164" fontId="10" fillId="0" borderId="5" xfId="0" applyNumberFormat="1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164" fontId="10" fillId="0" borderId="13" xfId="0" applyNumberFormat="1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/>
      <protection locked="0"/>
    </xf>
    <xf numFmtId="0" fontId="10" fillId="0" borderId="5" xfId="0" applyFont="1" applyBorder="1" applyAlignment="1" applyProtection="1">
      <alignment horizontal="center"/>
      <protection locked="0"/>
    </xf>
    <xf numFmtId="0" fontId="10" fillId="0" borderId="13" xfId="0" applyFont="1" applyBorder="1" applyAlignment="1" applyProtection="1">
      <alignment horizontal="center"/>
      <protection locked="0"/>
    </xf>
    <xf numFmtId="165" fontId="10" fillId="0" borderId="3" xfId="0" applyNumberFormat="1" applyFont="1" applyBorder="1" applyAlignment="1" applyProtection="1">
      <alignment horizontal="center" vertical="center"/>
      <protection locked="0"/>
    </xf>
    <xf numFmtId="4" fontId="10" fillId="0" borderId="13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1" fontId="10" fillId="0" borderId="3" xfId="0" applyNumberFormat="1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4" fontId="10" fillId="0" borderId="7" xfId="0" applyNumberFormat="1" applyFont="1" applyBorder="1" applyAlignment="1" applyProtection="1">
      <alignment horizontal="center" vertical="center" shrinkToFit="1"/>
      <protection locked="0"/>
    </xf>
    <xf numFmtId="4" fontId="10" fillId="0" borderId="7" xfId="0" applyNumberFormat="1" applyFont="1" applyBorder="1" applyAlignment="1" applyProtection="1">
      <alignment horizontal="center" vertical="center"/>
      <protection locked="0"/>
    </xf>
    <xf numFmtId="164" fontId="9" fillId="0" borderId="5" xfId="0" applyNumberFormat="1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vertical="center" wrapText="1"/>
      <protection locked="0"/>
    </xf>
    <xf numFmtId="4" fontId="10" fillId="0" borderId="3" xfId="0" applyNumberFormat="1" applyFont="1" applyBorder="1" applyAlignment="1" applyProtection="1">
      <alignment horizontal="right" vertical="center" shrinkToFit="1"/>
      <protection locked="0"/>
    </xf>
    <xf numFmtId="0" fontId="1" fillId="0" borderId="7" xfId="0" applyFont="1" applyBorder="1" applyAlignment="1" applyProtection="1">
      <alignment horizontal="center" vertical="top"/>
      <protection locked="0"/>
    </xf>
    <xf numFmtId="0" fontId="1" fillId="0" borderId="3" xfId="0" applyFont="1" applyBorder="1" applyAlignment="1" applyProtection="1">
      <alignment vertical="top"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1" fontId="1" fillId="0" borderId="3" xfId="0" applyNumberFormat="1" applyFont="1" applyBorder="1" applyAlignment="1" applyProtection="1">
      <alignment horizontal="center" vertical="top"/>
      <protection locked="0"/>
    </xf>
    <xf numFmtId="0" fontId="1" fillId="0" borderId="7" xfId="0" applyFont="1" applyBorder="1" applyAlignment="1" applyProtection="1">
      <alignment vertical="top" wrapText="1"/>
      <protection locked="0"/>
    </xf>
    <xf numFmtId="1" fontId="1" fillId="0" borderId="7" xfId="0" applyNumberFormat="1" applyFont="1" applyBorder="1" applyAlignment="1" applyProtection="1">
      <alignment horizontal="center" vertical="top"/>
      <protection locked="0"/>
    </xf>
    <xf numFmtId="0" fontId="10" fillId="0" borderId="3" xfId="0" applyFont="1" applyBorder="1" applyProtection="1">
      <protection locked="0"/>
    </xf>
    <xf numFmtId="165" fontId="1" fillId="0" borderId="13" xfId="0" applyNumberFormat="1" applyFont="1" applyBorder="1" applyAlignment="1" applyProtection="1">
      <alignment horizontal="center" vertical="center"/>
      <protection locked="0"/>
    </xf>
    <xf numFmtId="165" fontId="10" fillId="0" borderId="3" xfId="0" applyNumberFormat="1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Protection="1">
      <protection locked="0"/>
    </xf>
    <xf numFmtId="1" fontId="1" fillId="0" borderId="5" xfId="0" applyNumberFormat="1" applyFont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 applyProtection="1">
      <alignment horizontal="center" vertical="top"/>
      <protection locked="0"/>
    </xf>
    <xf numFmtId="0" fontId="1" fillId="0" borderId="6" xfId="0" applyFont="1" applyBorder="1" applyAlignment="1" applyProtection="1">
      <alignment horizontal="center" vertical="top"/>
      <protection locked="0"/>
    </xf>
    <xf numFmtId="0" fontId="1" fillId="0" borderId="5" xfId="0" applyFont="1" applyBorder="1" applyAlignment="1" applyProtection="1">
      <alignment vertical="center"/>
      <protection locked="0"/>
    </xf>
    <xf numFmtId="1" fontId="1" fillId="0" borderId="5" xfId="0" applyNumberFormat="1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1" fillId="0" borderId="3" xfId="0" applyFont="1" applyBorder="1" applyAlignment="1" applyProtection="1">
      <alignment horizontal="left" vertical="top" wrapText="1"/>
      <protection locked="0"/>
    </xf>
    <xf numFmtId="0" fontId="10" fillId="0" borderId="3" xfId="0" applyFont="1" applyBorder="1" applyAlignment="1" applyProtection="1">
      <alignment vertical="center" wrapText="1"/>
      <protection locked="0"/>
    </xf>
    <xf numFmtId="4" fontId="10" fillId="0" borderId="3" xfId="0" applyNumberFormat="1" applyFont="1" applyBorder="1" applyAlignment="1" applyProtection="1">
      <alignment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4" fontId="1" fillId="0" borderId="3" xfId="0" applyNumberFormat="1" applyFont="1" applyBorder="1" applyAlignment="1" applyProtection="1">
      <alignment vertical="center"/>
      <protection locked="0"/>
    </xf>
    <xf numFmtId="1" fontId="1" fillId="0" borderId="3" xfId="0" applyNumberFormat="1" applyFont="1" applyBorder="1" applyProtection="1">
      <protection locked="0"/>
    </xf>
    <xf numFmtId="1" fontId="10" fillId="0" borderId="3" xfId="0" applyNumberFormat="1" applyFont="1" applyBorder="1" applyAlignment="1" applyProtection="1">
      <alignment horizontal="center" vertical="center"/>
      <protection locked="0"/>
    </xf>
    <xf numFmtId="16" fontId="1" fillId="0" borderId="3" xfId="0" applyNumberFormat="1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top" wrapText="1"/>
      <protection locked="0"/>
    </xf>
    <xf numFmtId="0" fontId="1" fillId="0" borderId="9" xfId="0" applyFont="1" applyBorder="1" applyProtection="1">
      <protection locked="0"/>
    </xf>
    <xf numFmtId="0" fontId="10" fillId="0" borderId="9" xfId="0" applyFont="1" applyBorder="1" applyProtection="1">
      <protection locked="0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165" fontId="10" fillId="0" borderId="3" xfId="0" applyNumberFormat="1" applyFont="1" applyBorder="1" applyAlignment="1" applyProtection="1">
      <alignment horizontal="center" vertical="center" shrinkToFit="1"/>
      <protection locked="0"/>
    </xf>
    <xf numFmtId="1" fontId="1" fillId="0" borderId="3" xfId="0" applyNumberFormat="1" applyFont="1" applyBorder="1" applyAlignment="1" applyProtection="1">
      <alignment horizontal="center"/>
      <protection locked="0"/>
    </xf>
    <xf numFmtId="0" fontId="10" fillId="0" borderId="3" xfId="0" applyFont="1" applyBorder="1" applyAlignment="1" applyProtection="1">
      <alignment vertical="center"/>
      <protection locked="0"/>
    </xf>
    <xf numFmtId="1" fontId="10" fillId="0" borderId="3" xfId="0" applyNumberFormat="1" applyFont="1" applyBorder="1" applyProtection="1">
      <protection locked="0"/>
    </xf>
    <xf numFmtId="0" fontId="1" fillId="0" borderId="9" xfId="0" applyFont="1" applyBorder="1" applyAlignment="1" applyProtection="1">
      <alignment vertical="center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1" fontId="1" fillId="0" borderId="5" xfId="0" applyNumberFormat="1" applyFont="1" applyBorder="1" applyAlignment="1" applyProtection="1">
      <alignment horizontal="center" vertical="center" wrapText="1"/>
      <protection locked="0"/>
    </xf>
    <xf numFmtId="1" fontId="1" fillId="0" borderId="7" xfId="0" applyNumberFormat="1" applyFont="1" applyBorder="1" applyAlignment="1" applyProtection="1">
      <alignment horizontal="center" vertical="center" wrapText="1"/>
      <protection locked="0"/>
    </xf>
    <xf numFmtId="1" fontId="1" fillId="0" borderId="7" xfId="0" applyNumberFormat="1" applyFont="1" applyBorder="1" applyAlignment="1" applyProtection="1">
      <alignment horizontal="center" vertical="center"/>
      <protection locked="0"/>
    </xf>
    <xf numFmtId="1" fontId="1" fillId="0" borderId="5" xfId="0" applyNumberFormat="1" applyFont="1" applyBorder="1" applyAlignment="1" applyProtection="1">
      <alignment horizontal="center" vertical="center"/>
      <protection locked="0"/>
    </xf>
    <xf numFmtId="1" fontId="1" fillId="0" borderId="13" xfId="0" applyNumberFormat="1" applyFont="1" applyBorder="1" applyAlignment="1" applyProtection="1">
      <alignment horizontal="center" vertical="center"/>
      <protection locked="0"/>
    </xf>
    <xf numFmtId="1" fontId="1" fillId="0" borderId="13" xfId="0" applyNumberFormat="1" applyFont="1" applyBorder="1" applyAlignment="1" applyProtection="1">
      <alignment horizontal="center" vertical="center" wrapText="1"/>
      <protection locked="0"/>
    </xf>
    <xf numFmtId="164" fontId="1" fillId="0" borderId="7" xfId="0" applyNumberFormat="1" applyFont="1" applyBorder="1" applyAlignment="1" applyProtection="1">
      <alignment horizontal="center" vertical="center" wrapText="1"/>
      <protection locked="0"/>
    </xf>
    <xf numFmtId="164" fontId="1" fillId="0" borderId="5" xfId="0" applyNumberFormat="1" applyFont="1" applyBorder="1" applyAlignment="1" applyProtection="1">
      <alignment horizontal="center" vertical="center" wrapText="1"/>
      <protection locked="0"/>
    </xf>
    <xf numFmtId="164" fontId="1" fillId="0" borderId="13" xfId="0" applyNumberFormat="1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13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horizontal="center" vertical="top" wrapText="1"/>
      <protection locked="0"/>
    </xf>
    <xf numFmtId="4" fontId="1" fillId="0" borderId="13" xfId="0" applyNumberFormat="1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 applyProtection="1">
      <alignment horizontal="center" vertical="center" wrapText="1"/>
      <protection locked="0"/>
    </xf>
    <xf numFmtId="1" fontId="10" fillId="0" borderId="7" xfId="0" applyNumberFormat="1" applyFont="1" applyBorder="1" applyAlignment="1" applyProtection="1">
      <alignment horizontal="center" vertical="center" wrapText="1"/>
      <protection locked="0"/>
    </xf>
    <xf numFmtId="1" fontId="10" fillId="0" borderId="5" xfId="0" applyNumberFormat="1" applyFont="1" applyBorder="1" applyAlignment="1" applyProtection="1">
      <alignment horizontal="center" vertical="center" wrapText="1"/>
      <protection locked="0"/>
    </xf>
    <xf numFmtId="1" fontId="10" fillId="0" borderId="13" xfId="0" applyNumberFormat="1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4" fontId="30" fillId="0" borderId="3" xfId="0" applyNumberFormat="1" applyFont="1" applyBorder="1" applyAlignment="1" applyProtection="1">
      <alignment horizontal="center" vertical="center" wrapText="1"/>
      <protection locked="0"/>
    </xf>
    <xf numFmtId="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4" fontId="10" fillId="3" borderId="0" xfId="0" applyNumberFormat="1" applyFont="1" applyFill="1" applyAlignment="1">
      <alignment horizontal="center" vertical="center" shrinkToFit="1"/>
    </xf>
    <xf numFmtId="1" fontId="1" fillId="3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1" fillId="0" borderId="10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center" vertical="center" wrapText="1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top"/>
      <protection locked="0"/>
    </xf>
    <xf numFmtId="0" fontId="1" fillId="0" borderId="10" xfId="0" applyFont="1" applyBorder="1" applyProtection="1">
      <protection locked="0"/>
    </xf>
    <xf numFmtId="0" fontId="9" fillId="2" borderId="0" xfId="0" applyFont="1" applyFill="1" applyProtection="1">
      <protection locked="0"/>
    </xf>
    <xf numFmtId="0" fontId="1" fillId="2" borderId="14" xfId="0" applyFont="1" applyFill="1" applyBorder="1" applyProtection="1">
      <protection locked="0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166" fontId="10" fillId="0" borderId="3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shrinkToFit="1"/>
    </xf>
    <xf numFmtId="4" fontId="1" fillId="0" borderId="13" xfId="0" applyNumberFormat="1" applyFont="1" applyBorder="1" applyAlignment="1">
      <alignment horizontal="center" vertical="center" shrinkToFit="1"/>
    </xf>
    <xf numFmtId="4" fontId="1" fillId="0" borderId="17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 shrinkToFit="1"/>
      <protection locked="0"/>
    </xf>
    <xf numFmtId="0" fontId="1" fillId="0" borderId="5" xfId="0" applyFont="1" applyBorder="1" applyAlignment="1" applyProtection="1">
      <alignment horizontal="center" vertical="top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4" fontId="10" fillId="0" borderId="3" xfId="0" applyNumberFormat="1" applyFont="1" applyBorder="1" applyAlignment="1">
      <alignment horizontal="center" vertical="center" shrinkToFit="1"/>
    </xf>
    <xf numFmtId="0" fontId="9" fillId="0" borderId="16" xfId="0" applyFont="1" applyBorder="1" applyAlignment="1" applyProtection="1">
      <alignment vertical="center" wrapText="1"/>
      <protection locked="0"/>
    </xf>
    <xf numFmtId="0" fontId="9" fillId="0" borderId="15" xfId="0" applyFont="1" applyBorder="1" applyAlignment="1" applyProtection="1">
      <alignment vertical="center" wrapText="1"/>
      <protection locked="0"/>
    </xf>
    <xf numFmtId="4" fontId="3" fillId="0" borderId="3" xfId="0" applyNumberFormat="1" applyFont="1" applyBorder="1" applyAlignment="1" applyProtection="1">
      <alignment horizontal="center" vertical="center" wrapText="1"/>
      <protection locked="0"/>
    </xf>
    <xf numFmtId="4" fontId="27" fillId="0" borderId="3" xfId="0" applyNumberFormat="1" applyFont="1" applyBorder="1" applyAlignment="1" applyProtection="1">
      <alignment horizontal="center" vertical="center" wrapText="1"/>
      <protection locked="0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4" fontId="10" fillId="0" borderId="13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 applyProtection="1">
      <alignment horizontal="left" vertical="top"/>
      <protection locked="0"/>
    </xf>
    <xf numFmtId="0" fontId="10" fillId="0" borderId="7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3" xfId="0" applyFont="1" applyBorder="1" applyAlignment="1" applyProtection="1">
      <alignment horizontal="left" vertical="center" wrapText="1"/>
      <protection locked="0"/>
    </xf>
    <xf numFmtId="0" fontId="1" fillId="0" borderId="7" xfId="0" quotePrefix="1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1" fillId="0" borderId="0" xfId="0" applyFont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9" fillId="0" borderId="13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 shrinkToFit="1"/>
      <protection locked="0"/>
    </xf>
    <xf numFmtId="0" fontId="1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16" xfId="0" applyFont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 applyProtection="1">
      <alignment horizontal="center" vertical="top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4" fontId="12" fillId="0" borderId="17" xfId="0" applyNumberFormat="1" applyFont="1" applyBorder="1" applyAlignment="1" applyProtection="1">
      <alignment horizontal="center" vertical="center"/>
      <protection locked="0"/>
    </xf>
    <xf numFmtId="4" fontId="25" fillId="0" borderId="17" xfId="0" applyNumberFormat="1" applyFont="1" applyBorder="1" applyAlignment="1" applyProtection="1">
      <alignment horizontal="center" vertical="center"/>
      <protection locked="0"/>
    </xf>
    <xf numFmtId="1" fontId="12" fillId="0" borderId="17" xfId="0" applyNumberFormat="1" applyFont="1" applyBorder="1" applyAlignment="1" applyProtection="1">
      <alignment horizontal="center" vertical="top"/>
      <protection locked="0"/>
    </xf>
    <xf numFmtId="0" fontId="12" fillId="0" borderId="17" xfId="0" applyFont="1" applyBorder="1" applyAlignment="1" applyProtection="1">
      <alignment horizontal="center" vertical="top"/>
      <protection locked="0"/>
    </xf>
    <xf numFmtId="0" fontId="13" fillId="0" borderId="17" xfId="0" applyFont="1" applyBorder="1" applyAlignment="1" applyProtection="1">
      <alignment horizontal="center" vertical="top"/>
      <protection locked="0"/>
    </xf>
    <xf numFmtId="0" fontId="13" fillId="0" borderId="17" xfId="0" applyFont="1" applyBorder="1" applyAlignment="1" applyProtection="1">
      <alignment horizontal="left" vertical="top"/>
      <protection locked="0"/>
    </xf>
    <xf numFmtId="3" fontId="1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 shrinkToFit="1"/>
      <protection locked="0"/>
    </xf>
    <xf numFmtId="165" fontId="1" fillId="0" borderId="3" xfId="0" applyNumberFormat="1" applyFont="1" applyBorder="1" applyAlignment="1" applyProtection="1">
      <alignment horizontal="right" vertical="center" shrinkToFit="1"/>
      <protection locked="0"/>
    </xf>
    <xf numFmtId="0" fontId="1" fillId="0" borderId="7" xfId="0" applyFont="1" applyBorder="1" applyAlignment="1" applyProtection="1">
      <alignment horizontal="center"/>
      <protection locked="0"/>
    </xf>
    <xf numFmtId="165" fontId="1" fillId="0" borderId="3" xfId="0" applyNumberFormat="1" applyFont="1" applyBorder="1" applyAlignment="1" applyProtection="1">
      <alignment horizontal="right" vertical="center" wrapText="1"/>
      <protection locked="0"/>
    </xf>
    <xf numFmtId="4" fontId="1" fillId="0" borderId="7" xfId="0" applyNumberFormat="1" applyFont="1" applyBorder="1" applyAlignment="1" applyProtection="1">
      <alignment horizontal="center" vertical="center" shrinkToFit="1"/>
      <protection locked="0"/>
    </xf>
    <xf numFmtId="4" fontId="1" fillId="0" borderId="5" xfId="0" applyNumberFormat="1" applyFont="1" applyBorder="1" applyAlignment="1" applyProtection="1">
      <alignment horizontal="center" vertical="center" shrinkToFi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vertical="center" wrapText="1"/>
      <protection locked="0"/>
    </xf>
    <xf numFmtId="0" fontId="9" fillId="0" borderId="10" xfId="0" applyFont="1" applyBorder="1" applyAlignment="1" applyProtection="1">
      <alignment vertical="center" wrapText="1"/>
      <protection locked="0"/>
    </xf>
    <xf numFmtId="0" fontId="11" fillId="0" borderId="3" xfId="0" applyFont="1" applyBorder="1" applyAlignment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18" fillId="0" borderId="0" xfId="0" applyFont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8" fillId="0" borderId="21" xfId="0" applyFont="1" applyBorder="1" applyAlignment="1">
      <alignment horizontal="center" vertical="top" wrapText="1"/>
    </xf>
    <xf numFmtId="0" fontId="18" fillId="0" borderId="22" xfId="0" applyFont="1" applyBorder="1" applyAlignment="1">
      <alignment horizontal="center" vertical="top" wrapText="1"/>
    </xf>
    <xf numFmtId="0" fontId="18" fillId="0" borderId="25" xfId="0" applyFont="1" applyBorder="1" applyAlignment="1">
      <alignment horizontal="center" vertical="top" wrapText="1"/>
    </xf>
    <xf numFmtId="0" fontId="17" fillId="0" borderId="2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1" fontId="1" fillId="0" borderId="7" xfId="0" applyNumberFormat="1" applyFont="1" applyBorder="1" applyAlignment="1" applyProtection="1">
      <alignment horizontal="center" vertical="center"/>
      <protection locked="0"/>
    </xf>
    <xf numFmtId="1" fontId="1" fillId="0" borderId="5" xfId="0" applyNumberFormat="1" applyFont="1" applyBorder="1" applyAlignment="1" applyProtection="1">
      <alignment horizontal="center" vertical="center"/>
      <protection locked="0"/>
    </xf>
    <xf numFmtId="1" fontId="1" fillId="0" borderId="13" xfId="0" applyNumberFormat="1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3" xfId="0" quotePrefix="1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1" fontId="10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13" xfId="0" applyFont="1" applyBorder="1" applyAlignment="1" applyProtection="1">
      <alignment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164" fontId="1" fillId="0" borderId="7" xfId="0" applyNumberFormat="1" applyFont="1" applyBorder="1" applyAlignment="1" applyProtection="1">
      <alignment horizontal="center" vertical="center" wrapText="1"/>
      <protection locked="0"/>
    </xf>
    <xf numFmtId="164" fontId="1" fillId="0" borderId="5" xfId="0" applyNumberFormat="1" applyFont="1" applyBorder="1" applyAlignment="1" applyProtection="1">
      <alignment horizontal="center" vertical="center" wrapText="1"/>
      <protection locked="0"/>
    </xf>
    <xf numFmtId="164" fontId="1" fillId="0" borderId="13" xfId="0" applyNumberFormat="1" applyFont="1" applyBorder="1" applyAlignment="1" applyProtection="1">
      <alignment horizontal="center" vertical="center" wrapText="1"/>
      <protection locked="0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1" fontId="1" fillId="0" borderId="13" xfId="0" applyNumberFormat="1" applyFont="1" applyBorder="1" applyAlignment="1">
      <alignment horizontal="center" vertical="center" wrapText="1"/>
    </xf>
    <xf numFmtId="1" fontId="1" fillId="0" borderId="7" xfId="0" applyNumberFormat="1" applyFont="1" applyBorder="1" applyAlignment="1" applyProtection="1">
      <alignment horizontal="center" vertical="center" wrapText="1"/>
      <protection locked="0"/>
    </xf>
    <xf numFmtId="1" fontId="1" fillId="0" borderId="5" xfId="0" applyNumberFormat="1" applyFont="1" applyBorder="1" applyAlignment="1" applyProtection="1">
      <alignment horizontal="center" vertical="center" wrapText="1"/>
      <protection locked="0"/>
    </xf>
    <xf numFmtId="1" fontId="1" fillId="0" borderId="13" xfId="0" applyNumberFormat="1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3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top" wrapText="1"/>
      <protection locked="0"/>
    </xf>
    <xf numFmtId="0" fontId="3" fillId="0" borderId="14" xfId="0" applyFont="1" applyBorder="1" applyAlignment="1" applyProtection="1">
      <alignment horizontal="center" vertical="top" wrapText="1"/>
      <protection locked="0"/>
    </xf>
    <xf numFmtId="1" fontId="10" fillId="0" borderId="7" xfId="0" applyNumberFormat="1" applyFont="1" applyBorder="1" applyAlignment="1" applyProtection="1">
      <alignment horizontal="center" vertical="center" wrapText="1"/>
      <protection locked="0"/>
    </xf>
    <xf numFmtId="1" fontId="10" fillId="0" borderId="5" xfId="0" applyNumberFormat="1" applyFont="1" applyBorder="1" applyAlignment="1" applyProtection="1">
      <alignment horizontal="center" vertical="center" wrapText="1"/>
      <protection locked="0"/>
    </xf>
    <xf numFmtId="1" fontId="10" fillId="0" borderId="13" xfId="0" applyNumberFormat="1" applyFont="1" applyBorder="1" applyAlignment="1" applyProtection="1">
      <alignment horizontal="center" vertical="center" wrapText="1"/>
      <protection locked="0"/>
    </xf>
    <xf numFmtId="164" fontId="10" fillId="0" borderId="7" xfId="0" applyNumberFormat="1" applyFont="1" applyBorder="1" applyAlignment="1" applyProtection="1">
      <alignment horizontal="center" vertical="center" wrapText="1"/>
      <protection locked="0"/>
    </xf>
    <xf numFmtId="164" fontId="10" fillId="0" borderId="5" xfId="0" applyNumberFormat="1" applyFont="1" applyBorder="1" applyAlignment="1" applyProtection="1">
      <alignment horizontal="center" vertical="center" wrapText="1"/>
      <protection locked="0"/>
    </xf>
    <xf numFmtId="164" fontId="10" fillId="0" borderId="13" xfId="0" applyNumberFormat="1" applyFont="1" applyBorder="1" applyAlignment="1" applyProtection="1">
      <alignment horizontal="center" vertical="center" wrapText="1"/>
      <protection locked="0"/>
    </xf>
    <xf numFmtId="165" fontId="1" fillId="0" borderId="7" xfId="0" applyNumberFormat="1" applyFont="1" applyBorder="1" applyAlignment="1" applyProtection="1">
      <alignment horizontal="center" vertical="center"/>
      <protection locked="0"/>
    </xf>
    <xf numFmtId="165" fontId="1" fillId="0" borderId="5" xfId="0" applyNumberFormat="1" applyFont="1" applyBorder="1" applyAlignment="1" applyProtection="1">
      <alignment horizontal="center" vertical="center"/>
      <protection locked="0"/>
    </xf>
    <xf numFmtId="165" fontId="1" fillId="0" borderId="13" xfId="0" applyNumberFormat="1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horizontal="left" vertical="center" wrapText="1"/>
      <protection locked="0"/>
    </xf>
    <xf numFmtId="0" fontId="15" fillId="0" borderId="5" xfId="0" applyFont="1" applyBorder="1" applyAlignment="1" applyProtection="1">
      <alignment horizontal="left" vertical="center" wrapText="1"/>
      <protection locked="0"/>
    </xf>
    <xf numFmtId="0" fontId="15" fillId="0" borderId="13" xfId="0" applyFont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 applyProtection="1">
      <alignment horizontal="center" wrapText="1" shrinkToFit="1"/>
      <protection locked="0"/>
    </xf>
    <xf numFmtId="0" fontId="10" fillId="0" borderId="5" xfId="0" applyFont="1" applyBorder="1" applyAlignment="1" applyProtection="1">
      <alignment horizontal="center" wrapText="1" shrinkToFit="1"/>
      <protection locked="0"/>
    </xf>
    <xf numFmtId="0" fontId="10" fillId="0" borderId="13" xfId="0" applyFont="1" applyBorder="1" applyAlignment="1" applyProtection="1">
      <alignment horizontal="center" wrapText="1" shrinkToFi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2" fontId="1" fillId="0" borderId="7" xfId="0" applyNumberFormat="1" applyFont="1" applyBorder="1" applyAlignment="1" applyProtection="1">
      <alignment horizontal="center" vertical="center" wrapText="1"/>
      <protection locked="0"/>
    </xf>
    <xf numFmtId="2" fontId="1" fillId="0" borderId="5" xfId="0" applyNumberFormat="1" applyFont="1" applyBorder="1" applyAlignment="1" applyProtection="1">
      <alignment horizontal="center" vertical="center" wrapText="1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center" vertical="top" wrapText="1"/>
      <protection locked="0"/>
    </xf>
    <xf numFmtId="0" fontId="26" fillId="0" borderId="5" xfId="0" applyFont="1" applyBorder="1" applyAlignment="1" applyProtection="1">
      <alignment horizontal="center" vertical="top"/>
      <protection locked="0"/>
    </xf>
    <xf numFmtId="0" fontId="26" fillId="0" borderId="13" xfId="0" applyFont="1" applyBorder="1" applyAlignment="1" applyProtection="1">
      <alignment horizontal="center" vertical="top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center" vertical="center" wrapText="1"/>
      <protection locked="0"/>
    </xf>
    <xf numFmtId="0" fontId="26" fillId="0" borderId="13" xfId="0" applyFont="1" applyBorder="1" applyAlignment="1" applyProtection="1">
      <alignment horizontal="center" vertical="center" wrapText="1"/>
      <protection locked="0"/>
    </xf>
    <xf numFmtId="4" fontId="1" fillId="0" borderId="7" xfId="0" applyNumberFormat="1" applyFont="1" applyBorder="1" applyAlignment="1" applyProtection="1">
      <alignment horizontal="center" vertical="center" wrapText="1"/>
      <protection locked="0"/>
    </xf>
    <xf numFmtId="4" fontId="1" fillId="0" borderId="13" xfId="0" applyNumberFormat="1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top" wrapText="1"/>
      <protection locked="0"/>
    </xf>
    <xf numFmtId="0" fontId="3" fillId="0" borderId="16" xfId="0" applyFont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 applyProtection="1">
      <alignment horizontal="center" vertical="top" wrapText="1"/>
      <protection locked="0"/>
    </xf>
    <xf numFmtId="0" fontId="1" fillId="0" borderId="1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4" fillId="0" borderId="0" xfId="0" applyFont="1" applyAlignment="1" applyProtection="1">
      <alignment horizontal="center" vertical="top" wrapText="1"/>
      <protection locked="0"/>
    </xf>
    <xf numFmtId="4" fontId="1" fillId="0" borderId="9" xfId="0" applyNumberFormat="1" applyFont="1" applyBorder="1" applyAlignment="1" applyProtection="1">
      <alignment horizontal="center" vertical="center" wrapText="1"/>
      <protection locked="0"/>
    </xf>
    <xf numFmtId="4" fontId="1" fillId="0" borderId="14" xfId="0" applyNumberFormat="1" applyFont="1" applyBorder="1" applyAlignment="1" applyProtection="1">
      <alignment horizontal="center" vertical="center" wrapText="1"/>
      <protection locked="0"/>
    </xf>
    <xf numFmtId="4" fontId="1" fillId="0" borderId="10" xfId="0" applyNumberFormat="1" applyFont="1" applyBorder="1" applyAlignment="1" applyProtection="1">
      <alignment horizontal="center" vertical="center" wrapText="1"/>
      <protection locked="0"/>
    </xf>
    <xf numFmtId="0" fontId="29" fillId="0" borderId="5" xfId="0" applyFont="1" applyBorder="1" applyAlignment="1" applyProtection="1">
      <alignment horizontal="center" vertical="center" wrapText="1"/>
      <protection locked="0"/>
    </xf>
    <xf numFmtId="0" fontId="29" fillId="0" borderId="13" xfId="0" applyFont="1" applyBorder="1" applyAlignment="1" applyProtection="1">
      <alignment horizontal="center" vertical="center" wrapText="1"/>
      <protection locked="0"/>
    </xf>
    <xf numFmtId="4" fontId="1" fillId="0" borderId="5" xfId="0" applyNumberFormat="1" applyFont="1" applyBorder="1" applyAlignment="1">
      <alignment horizontal="center" vertical="center" wrapText="1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4" fontId="1" fillId="0" borderId="9" xfId="0" applyNumberFormat="1" applyFont="1" applyBorder="1" applyAlignment="1" applyProtection="1">
      <alignment horizontal="center" vertical="center"/>
      <protection locked="0"/>
    </xf>
    <xf numFmtId="4" fontId="1" fillId="0" borderId="14" xfId="0" applyNumberFormat="1" applyFont="1" applyBorder="1" applyAlignment="1" applyProtection="1">
      <alignment horizontal="center" vertical="center"/>
      <protection locked="0"/>
    </xf>
    <xf numFmtId="4" fontId="1" fillId="0" borderId="10" xfId="0" applyNumberFormat="1" applyFont="1" applyBorder="1" applyAlignment="1" applyProtection="1">
      <alignment horizontal="center" vertical="center"/>
      <protection locked="0"/>
    </xf>
    <xf numFmtId="0" fontId="29" fillId="0" borderId="5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" fillId="0" borderId="7" xfId="1" applyFont="1" applyFill="1" applyBorder="1" applyAlignment="1" applyProtection="1">
      <alignment horizontal="center" vertical="center" wrapText="1"/>
      <protection locked="0"/>
    </xf>
    <xf numFmtId="0" fontId="1" fillId="0" borderId="5" xfId="1" applyFont="1" applyFill="1" applyBorder="1" applyAlignment="1" applyProtection="1">
      <alignment horizontal="center" vertical="center" wrapText="1"/>
      <protection locked="0"/>
    </xf>
    <xf numFmtId="0" fontId="1" fillId="0" borderId="13" xfId="1" applyFont="1" applyFill="1" applyBorder="1" applyAlignment="1" applyProtection="1">
      <alignment horizontal="center" vertical="center" wrapText="1"/>
      <protection locked="0"/>
    </xf>
    <xf numFmtId="49" fontId="1" fillId="0" borderId="7" xfId="0" applyNumberFormat="1" applyFont="1" applyBorder="1" applyAlignment="1" applyProtection="1">
      <alignment horizontal="center" vertical="center" wrapText="1"/>
      <protection locked="0"/>
    </xf>
    <xf numFmtId="49" fontId="1" fillId="0" borderId="5" xfId="0" applyNumberFormat="1" applyFont="1" applyBorder="1" applyAlignment="1" applyProtection="1">
      <alignment horizontal="center" vertical="center" wrapText="1"/>
      <protection locked="0"/>
    </xf>
    <xf numFmtId="49" fontId="1" fillId="0" borderId="13" xfId="0" applyNumberFormat="1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>
      <alignment vertical="center" wrapText="1"/>
    </xf>
    <xf numFmtId="1" fontId="1" fillId="0" borderId="3" xfId="0" applyNumberFormat="1" applyFont="1" applyBorder="1" applyAlignment="1">
      <alignment horizontal="center" vertical="center" wrapText="1"/>
    </xf>
    <xf numFmtId="0" fontId="21" fillId="0" borderId="36" xfId="2" applyFont="1" applyBorder="1" applyAlignment="1" applyProtection="1">
      <alignment horizontal="left" vertical="center" wrapText="1"/>
      <protection hidden="1"/>
    </xf>
    <xf numFmtId="0" fontId="6" fillId="0" borderId="36" xfId="2" applyFont="1" applyBorder="1" applyAlignment="1" applyProtection="1">
      <alignment vertical="center" wrapText="1"/>
      <protection hidden="1"/>
    </xf>
    <xf numFmtId="0" fontId="21" fillId="0" borderId="37" xfId="2" applyFont="1" applyBorder="1" applyAlignment="1" applyProtection="1">
      <alignment horizontal="left" vertical="center" wrapText="1"/>
      <protection hidden="1"/>
    </xf>
    <xf numFmtId="0" fontId="21" fillId="0" borderId="38" xfId="2" applyFont="1" applyBorder="1" applyAlignment="1" applyProtection="1">
      <alignment horizontal="left" vertical="center" wrapText="1"/>
      <protection hidden="1"/>
    </xf>
    <xf numFmtId="0" fontId="21" fillId="0" borderId="3" xfId="2" applyFont="1" applyBorder="1" applyAlignment="1" applyProtection="1">
      <alignment horizontal="left" vertical="center" wrapText="1"/>
      <protection hidden="1"/>
    </xf>
    <xf numFmtId="0" fontId="6" fillId="0" borderId="3" xfId="2" applyFont="1" applyBorder="1" applyAlignment="1" applyProtection="1">
      <alignment vertical="center" wrapText="1"/>
      <protection locked="0"/>
    </xf>
    <xf numFmtId="0" fontId="6" fillId="0" borderId="37" xfId="2" applyFont="1" applyBorder="1" applyAlignment="1" applyProtection="1">
      <alignment vertical="center" wrapText="1"/>
      <protection locked="0"/>
    </xf>
    <xf numFmtId="0" fontId="6" fillId="0" borderId="36" xfId="2" applyFont="1" applyBorder="1" applyAlignment="1" applyProtection="1">
      <alignment vertical="center" wrapText="1"/>
      <protection locked="0"/>
    </xf>
    <xf numFmtId="0" fontId="7" fillId="0" borderId="30" xfId="2" applyFont="1" applyBorder="1" applyAlignment="1" applyProtection="1">
      <alignment horizontal="center" vertical="center" wrapText="1"/>
      <protection locked="0"/>
    </xf>
    <xf numFmtId="0" fontId="7" fillId="0" borderId="30" xfId="2" applyFont="1" applyBorder="1" applyAlignment="1">
      <alignment horizontal="center" vertical="center" wrapText="1"/>
    </xf>
    <xf numFmtId="0" fontId="7" fillId="0" borderId="30" xfId="2" applyFont="1" applyBorder="1" applyAlignment="1" applyProtection="1">
      <alignment horizontal="center" vertical="center" wrapText="1"/>
      <protection hidden="1"/>
    </xf>
    <xf numFmtId="0" fontId="21" fillId="0" borderId="39" xfId="2" applyFont="1" applyBorder="1" applyAlignment="1" applyProtection="1">
      <alignment horizontal="left" vertical="center" wrapText="1"/>
      <protection hidden="1"/>
    </xf>
    <xf numFmtId="0" fontId="6" fillId="0" borderId="33" xfId="2" applyFont="1" applyBorder="1" applyAlignment="1" applyProtection="1">
      <alignment vertical="center" wrapText="1"/>
      <protection hidden="1"/>
    </xf>
    <xf numFmtId="0" fontId="22" fillId="0" borderId="0" xfId="2" applyFont="1" applyAlignment="1" applyProtection="1">
      <alignment vertical="top" wrapText="1"/>
      <protection hidden="1"/>
    </xf>
    <xf numFmtId="0" fontId="22" fillId="0" borderId="0" xfId="2" applyFont="1" applyAlignment="1">
      <alignment vertical="top" wrapText="1"/>
    </xf>
    <xf numFmtId="0" fontId="23" fillId="0" borderId="0" xfId="2" applyFont="1" applyAlignment="1" applyProtection="1">
      <alignment horizontal="center" vertical="top" wrapText="1"/>
      <protection hidden="1"/>
    </xf>
    <xf numFmtId="0" fontId="7" fillId="0" borderId="3" xfId="2" applyFont="1" applyBorder="1" applyAlignment="1">
      <alignment horizontal="center" vertical="center" wrapText="1"/>
    </xf>
    <xf numFmtId="0" fontId="7" fillId="0" borderId="3" xfId="2" applyFont="1" applyBorder="1" applyAlignment="1" applyProtection="1">
      <alignment horizontal="center" vertical="center" wrapText="1"/>
      <protection hidden="1"/>
    </xf>
    <xf numFmtId="0" fontId="7" fillId="0" borderId="3" xfId="2" applyFont="1" applyBorder="1" applyAlignment="1" applyProtection="1">
      <alignment horizontal="center" vertical="center" wrapText="1"/>
      <protection locked="0"/>
    </xf>
  </cellXfs>
  <cellStyles count="3">
    <cellStyle name="Гиперссылка" xfId="1" builtinId="8"/>
    <cellStyle name="Обычный" xfId="0" builtinId="0"/>
    <cellStyle name="Обычный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13.bin"/><Relationship Id="rId7" Type="http://schemas.openxmlformats.org/officeDocument/2006/relationships/printerSettings" Target="../printerSettings/printerSettings17.bin"/><Relationship Id="rId12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printerSettings" Target="../printerSettings/printerSettings16.bin"/><Relationship Id="rId11" Type="http://schemas.openxmlformats.org/officeDocument/2006/relationships/hyperlink" Target="http://minec.gov-murman.ru/activities/project_management/reg_projects/" TargetMode="External"/><Relationship Id="rId5" Type="http://schemas.openxmlformats.org/officeDocument/2006/relationships/printerSettings" Target="../printerSettings/printerSettings15.bin"/><Relationship Id="rId10" Type="http://schemas.openxmlformats.org/officeDocument/2006/relationships/hyperlink" Target="file:///\\citymurmansk.local\..\..\..\Users\Medvedeva\AppData\Local\Microsoft\Windows\Temporary%20Internet%20Files\Content.MSO\6F0F5DD9.xlsx" TargetMode="External"/><Relationship Id="rId4" Type="http://schemas.openxmlformats.org/officeDocument/2006/relationships/printerSettings" Target="../printerSettings/printerSettings14.bin"/><Relationship Id="rId9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8.bin"/><Relationship Id="rId3" Type="http://schemas.openxmlformats.org/officeDocument/2006/relationships/printerSettings" Target="../printerSettings/printerSettings23.bin"/><Relationship Id="rId7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25.bin"/><Relationship Id="rId10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4.bin"/><Relationship Id="rId9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3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G6" sqref="A6:IV23"/>
    </sheetView>
  </sheetViews>
  <sheetFormatPr defaultRowHeight="15" x14ac:dyDescent="0.25"/>
  <cols>
    <col min="2" max="2" width="22.5703125" customWidth="1"/>
    <col min="3" max="3" width="11.85546875" customWidth="1"/>
    <col min="5" max="5" width="7.42578125" customWidth="1"/>
    <col min="7" max="8" width="10.140625" customWidth="1"/>
    <col min="10" max="14" width="7.5703125" customWidth="1"/>
    <col min="16" max="16" width="11.140625" customWidth="1"/>
    <col min="17" max="18" width="8.85546875" style="8" customWidth="1"/>
    <col min="19" max="19" width="8.85546875" customWidth="1"/>
    <col min="20" max="20" width="8.85546875" style="8" customWidth="1"/>
    <col min="21" max="21" width="9.5703125" customWidth="1"/>
    <col min="22" max="22" width="10.42578125" customWidth="1"/>
    <col min="25" max="25" width="15.5703125" customWidth="1"/>
    <col min="26" max="26" width="11.42578125" customWidth="1"/>
  </cols>
  <sheetData>
    <row r="1" spans="1:26" s="5" customFormat="1" ht="15.75" thickBot="1" x14ac:dyDescent="0.3">
      <c r="E1" s="5" t="s">
        <v>25</v>
      </c>
      <c r="Q1" s="6"/>
      <c r="R1" s="6"/>
      <c r="T1" s="6"/>
    </row>
    <row r="2" spans="1:26" s="4" customFormat="1" ht="56.45" customHeight="1" x14ac:dyDescent="0.25">
      <c r="A2" s="331" t="s">
        <v>72</v>
      </c>
      <c r="B2" s="333" t="s">
        <v>0</v>
      </c>
      <c r="C2" s="331" t="s">
        <v>24</v>
      </c>
      <c r="D2" s="331" t="s">
        <v>1</v>
      </c>
      <c r="E2" s="331" t="s">
        <v>2</v>
      </c>
      <c r="F2" s="331" t="s">
        <v>3</v>
      </c>
      <c r="G2" s="331" t="s">
        <v>4</v>
      </c>
      <c r="H2" s="331" t="s">
        <v>22</v>
      </c>
      <c r="I2" s="331" t="s">
        <v>23</v>
      </c>
      <c r="J2" s="341" t="s">
        <v>21</v>
      </c>
      <c r="K2" s="342"/>
      <c r="L2" s="342"/>
      <c r="M2" s="342"/>
      <c r="N2" s="343"/>
      <c r="O2" s="331" t="s">
        <v>5</v>
      </c>
      <c r="P2" s="331" t="s">
        <v>30</v>
      </c>
      <c r="Q2" s="327" t="s">
        <v>26</v>
      </c>
      <c r="R2" s="329" t="s">
        <v>27</v>
      </c>
      <c r="S2" s="321" t="s">
        <v>28</v>
      </c>
      <c r="T2" s="329" t="s">
        <v>29</v>
      </c>
      <c r="U2" s="321" t="s">
        <v>16</v>
      </c>
      <c r="V2" s="321" t="s">
        <v>17</v>
      </c>
      <c r="W2" s="321" t="s">
        <v>18</v>
      </c>
      <c r="X2" s="321" t="s">
        <v>71</v>
      </c>
      <c r="Y2" s="321" t="s">
        <v>19</v>
      </c>
      <c r="Z2" s="321" t="s">
        <v>20</v>
      </c>
    </row>
    <row r="3" spans="1:26" ht="15.75" thickBot="1" x14ac:dyDescent="0.3">
      <c r="A3" s="332"/>
      <c r="B3" s="334"/>
      <c r="C3" s="332"/>
      <c r="D3" s="332"/>
      <c r="E3" s="332"/>
      <c r="F3" s="332"/>
      <c r="G3" s="332"/>
      <c r="H3" s="332"/>
      <c r="I3" s="332"/>
      <c r="J3" s="2" t="s">
        <v>6</v>
      </c>
      <c r="K3" s="2" t="s">
        <v>7</v>
      </c>
      <c r="L3" s="2" t="s">
        <v>8</v>
      </c>
      <c r="M3" s="2" t="s">
        <v>9</v>
      </c>
      <c r="N3" s="2" t="s">
        <v>10</v>
      </c>
      <c r="O3" s="332"/>
      <c r="P3" s="332"/>
      <c r="Q3" s="328"/>
      <c r="R3" s="330"/>
      <c r="S3" s="322"/>
      <c r="T3" s="330"/>
      <c r="U3" s="322"/>
      <c r="V3" s="322"/>
      <c r="W3" s="322"/>
      <c r="X3" s="322"/>
      <c r="Y3" s="322"/>
      <c r="Z3" s="322"/>
    </row>
    <row r="4" spans="1:26" ht="15" customHeight="1" thickBot="1" x14ac:dyDescent="0.3">
      <c r="A4" s="3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7">
        <v>17</v>
      </c>
      <c r="R4" s="7">
        <v>18</v>
      </c>
      <c r="S4" s="1">
        <v>19</v>
      </c>
      <c r="T4" s="7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</row>
    <row r="5" spans="1:26" ht="15" customHeight="1" thickBot="1" x14ac:dyDescent="0.3">
      <c r="A5" s="323" t="s">
        <v>11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5"/>
      <c r="P5" s="325"/>
      <c r="Q5" s="326"/>
    </row>
    <row r="6" spans="1:26" x14ac:dyDescent="0.25">
      <c r="A6" s="335" t="s">
        <v>12</v>
      </c>
      <c r="B6" s="335" t="s">
        <v>13</v>
      </c>
      <c r="C6" s="335"/>
      <c r="D6" s="335"/>
      <c r="E6" s="336"/>
      <c r="F6" s="336"/>
      <c r="G6" s="9" t="s">
        <v>31</v>
      </c>
      <c r="H6" s="11"/>
      <c r="I6" s="11"/>
      <c r="J6" s="11"/>
      <c r="K6" s="11"/>
      <c r="L6" s="11"/>
      <c r="M6" s="11"/>
      <c r="N6" s="11"/>
      <c r="O6" s="347"/>
      <c r="P6" s="350"/>
      <c r="Q6" s="337"/>
      <c r="S6" s="340"/>
      <c r="U6" s="340"/>
      <c r="V6" s="340"/>
      <c r="W6" s="340"/>
      <c r="X6" s="340"/>
      <c r="Y6" s="340"/>
      <c r="Z6" s="340"/>
    </row>
    <row r="7" spans="1:26" x14ac:dyDescent="0.25">
      <c r="A7" s="335"/>
      <c r="B7" s="335"/>
      <c r="C7" s="335"/>
      <c r="D7" s="335"/>
      <c r="E7" s="336"/>
      <c r="F7" s="336"/>
      <c r="G7" s="9" t="s">
        <v>32</v>
      </c>
      <c r="H7" s="11"/>
      <c r="I7" s="11"/>
      <c r="J7" s="11"/>
      <c r="K7" s="11"/>
      <c r="L7" s="11"/>
      <c r="M7" s="11"/>
      <c r="N7" s="11"/>
      <c r="O7" s="348"/>
      <c r="P7" s="351"/>
      <c r="Q7" s="338"/>
      <c r="S7" s="340"/>
      <c r="U7" s="340"/>
      <c r="V7" s="340"/>
      <c r="W7" s="340"/>
      <c r="X7" s="340"/>
      <c r="Y7" s="340"/>
      <c r="Z7" s="340"/>
    </row>
    <row r="8" spans="1:26" ht="15.75" thickBot="1" x14ac:dyDescent="0.3">
      <c r="A8" s="335"/>
      <c r="B8" s="335"/>
      <c r="C8" s="335"/>
      <c r="D8" s="335"/>
      <c r="E8" s="336"/>
      <c r="F8" s="336"/>
      <c r="G8" s="9" t="s">
        <v>33</v>
      </c>
      <c r="H8" s="11"/>
      <c r="I8" s="11"/>
      <c r="J8" s="11"/>
      <c r="K8" s="11"/>
      <c r="L8" s="11"/>
      <c r="M8" s="11"/>
      <c r="N8" s="11"/>
      <c r="O8" s="348"/>
      <c r="P8" s="351"/>
      <c r="Q8" s="339"/>
      <c r="S8" s="340"/>
      <c r="U8" s="340"/>
      <c r="V8" s="340"/>
      <c r="W8" s="340"/>
      <c r="X8" s="340"/>
      <c r="Y8" s="340"/>
      <c r="Z8" s="340"/>
    </row>
    <row r="9" spans="1:26" x14ac:dyDescent="0.25">
      <c r="A9" s="335"/>
      <c r="B9" s="335"/>
      <c r="C9" s="335"/>
      <c r="D9" s="335"/>
      <c r="E9" s="336"/>
      <c r="F9" s="336"/>
      <c r="G9" s="9" t="s">
        <v>34</v>
      </c>
      <c r="H9" s="11"/>
      <c r="I9" s="11"/>
      <c r="J9" s="11"/>
      <c r="K9" s="11"/>
      <c r="L9" s="11"/>
      <c r="M9" s="11"/>
      <c r="N9" s="11"/>
      <c r="O9" s="348"/>
      <c r="P9" s="351"/>
      <c r="Q9" s="10"/>
      <c r="S9" s="340"/>
      <c r="U9" s="340"/>
      <c r="V9" s="340"/>
      <c r="W9" s="340"/>
      <c r="X9" s="340"/>
      <c r="Y9" s="340"/>
      <c r="Z9" s="340"/>
    </row>
    <row r="10" spans="1:26" x14ac:dyDescent="0.25">
      <c r="A10" s="335"/>
      <c r="B10" s="335"/>
      <c r="C10" s="335"/>
      <c r="D10" s="335"/>
      <c r="E10" s="336"/>
      <c r="F10" s="336"/>
      <c r="G10" s="9" t="s">
        <v>35</v>
      </c>
      <c r="H10" s="11"/>
      <c r="I10" s="11"/>
      <c r="J10" s="11"/>
      <c r="K10" s="11"/>
      <c r="L10" s="11"/>
      <c r="M10" s="11"/>
      <c r="N10" s="11"/>
      <c r="O10" s="348"/>
      <c r="P10" s="351"/>
      <c r="Q10" s="10"/>
      <c r="S10" s="340"/>
      <c r="U10" s="340"/>
      <c r="V10" s="340"/>
      <c r="W10" s="340"/>
      <c r="X10" s="340"/>
      <c r="Y10" s="340"/>
      <c r="Z10" s="340"/>
    </row>
    <row r="11" spans="1:26" x14ac:dyDescent="0.25">
      <c r="A11" s="335"/>
      <c r="B11" s="335"/>
      <c r="C11" s="335"/>
      <c r="D11" s="335"/>
      <c r="E11" s="336"/>
      <c r="F11" s="336"/>
      <c r="G11" s="9" t="s">
        <v>36</v>
      </c>
      <c r="H11" s="11"/>
      <c r="I11" s="11"/>
      <c r="J11" s="11"/>
      <c r="K11" s="11"/>
      <c r="L11" s="11"/>
      <c r="M11" s="11"/>
      <c r="N11" s="11"/>
      <c r="O11" s="348"/>
      <c r="P11" s="351"/>
      <c r="Q11" s="10"/>
      <c r="S11" s="340"/>
      <c r="U11" s="340"/>
      <c r="V11" s="340"/>
      <c r="W11" s="340"/>
      <c r="X11" s="340"/>
      <c r="Y11" s="340"/>
      <c r="Z11" s="340"/>
    </row>
    <row r="12" spans="1:26" x14ac:dyDescent="0.25">
      <c r="A12" s="335"/>
      <c r="B12" s="335"/>
      <c r="C12" s="335"/>
      <c r="D12" s="335"/>
      <c r="E12" s="336"/>
      <c r="F12" s="336"/>
      <c r="G12" s="9" t="s">
        <v>37</v>
      </c>
      <c r="H12" s="11"/>
      <c r="I12" s="11"/>
      <c r="J12" s="11"/>
      <c r="K12" s="11"/>
      <c r="L12" s="11"/>
      <c r="M12" s="11"/>
      <c r="N12" s="11"/>
      <c r="O12" s="348"/>
      <c r="P12" s="351"/>
      <c r="Q12" s="10"/>
      <c r="S12" s="340"/>
      <c r="U12" s="340"/>
      <c r="V12" s="340"/>
      <c r="W12" s="340"/>
      <c r="X12" s="340"/>
      <c r="Y12" s="340"/>
      <c r="Z12" s="340"/>
    </row>
    <row r="13" spans="1:26" x14ac:dyDescent="0.25">
      <c r="A13" s="335"/>
      <c r="B13" s="335"/>
      <c r="C13" s="335"/>
      <c r="D13" s="335"/>
      <c r="E13" s="336"/>
      <c r="F13" s="336"/>
      <c r="G13" s="9" t="s">
        <v>38</v>
      </c>
      <c r="H13" s="11"/>
      <c r="I13" s="11"/>
      <c r="J13" s="11"/>
      <c r="K13" s="11"/>
      <c r="L13" s="11"/>
      <c r="M13" s="11"/>
      <c r="N13" s="11"/>
      <c r="O13" s="348"/>
      <c r="P13" s="351"/>
      <c r="Q13" s="10"/>
      <c r="S13" s="340"/>
      <c r="U13" s="340"/>
      <c r="V13" s="340"/>
      <c r="W13" s="340"/>
      <c r="X13" s="340"/>
      <c r="Y13" s="340"/>
      <c r="Z13" s="340"/>
    </row>
    <row r="14" spans="1:26" ht="15.75" thickBot="1" x14ac:dyDescent="0.3">
      <c r="A14" s="335"/>
      <c r="B14" s="335"/>
      <c r="C14" s="335"/>
      <c r="D14" s="335"/>
      <c r="E14" s="336"/>
      <c r="F14" s="336"/>
      <c r="G14" s="9" t="s">
        <v>39</v>
      </c>
      <c r="H14" s="11"/>
      <c r="I14" s="11"/>
      <c r="J14" s="11"/>
      <c r="K14" s="11"/>
      <c r="L14" s="11"/>
      <c r="M14" s="11"/>
      <c r="N14" s="11"/>
      <c r="O14" s="349"/>
      <c r="P14" s="352"/>
      <c r="Q14" s="10"/>
      <c r="S14" s="340"/>
      <c r="U14" s="340"/>
      <c r="V14" s="340"/>
      <c r="W14" s="340"/>
      <c r="X14" s="340"/>
      <c r="Y14" s="340"/>
      <c r="Z14" s="340"/>
    </row>
    <row r="15" spans="1:26" ht="15" customHeight="1" x14ac:dyDescent="0.25">
      <c r="A15" s="335" t="s">
        <v>14</v>
      </c>
      <c r="B15" s="335" t="s">
        <v>15</v>
      </c>
      <c r="C15" s="335"/>
      <c r="D15" s="335"/>
      <c r="E15" s="335"/>
      <c r="F15" s="335"/>
      <c r="G15" s="9" t="s">
        <v>31</v>
      </c>
      <c r="H15" s="11"/>
      <c r="I15" s="11"/>
      <c r="J15" s="11"/>
      <c r="K15" s="11"/>
      <c r="L15" s="11"/>
      <c r="M15" s="11"/>
      <c r="N15" s="11"/>
      <c r="O15" s="344"/>
      <c r="P15" s="324"/>
      <c r="Q15" s="337"/>
      <c r="S15" s="340"/>
      <c r="U15" s="340"/>
      <c r="V15" s="340"/>
      <c r="W15" s="340"/>
      <c r="X15" s="340"/>
      <c r="Y15" s="340"/>
      <c r="Z15" s="340"/>
    </row>
    <row r="16" spans="1:26" x14ac:dyDescent="0.25">
      <c r="A16" s="335"/>
      <c r="B16" s="335"/>
      <c r="C16" s="335"/>
      <c r="D16" s="335"/>
      <c r="E16" s="335"/>
      <c r="F16" s="335"/>
      <c r="G16" s="9" t="s">
        <v>32</v>
      </c>
      <c r="H16" s="11"/>
      <c r="I16" s="11"/>
      <c r="J16" s="11"/>
      <c r="K16" s="11"/>
      <c r="L16" s="11"/>
      <c r="M16" s="11"/>
      <c r="N16" s="11"/>
      <c r="O16" s="345"/>
      <c r="P16" s="346"/>
      <c r="Q16" s="338"/>
      <c r="S16" s="340"/>
      <c r="U16" s="340"/>
      <c r="V16" s="340"/>
      <c r="W16" s="340"/>
      <c r="X16" s="340"/>
      <c r="Y16" s="340"/>
      <c r="Z16" s="340"/>
    </row>
    <row r="17" spans="1:26" ht="15.75" thickBot="1" x14ac:dyDescent="0.3">
      <c r="A17" s="335"/>
      <c r="B17" s="335"/>
      <c r="C17" s="335"/>
      <c r="D17" s="335"/>
      <c r="E17" s="335"/>
      <c r="F17" s="335"/>
      <c r="G17" s="9" t="s">
        <v>33</v>
      </c>
      <c r="H17" s="11"/>
      <c r="I17" s="11"/>
      <c r="J17" s="11"/>
      <c r="K17" s="11"/>
      <c r="L17" s="11"/>
      <c r="M17" s="11"/>
      <c r="N17" s="11"/>
      <c r="O17" s="345"/>
      <c r="P17" s="346"/>
      <c r="Q17" s="339"/>
      <c r="S17" s="340"/>
      <c r="U17" s="340"/>
      <c r="V17" s="340"/>
      <c r="W17" s="340"/>
      <c r="X17" s="340"/>
      <c r="Y17" s="340"/>
      <c r="Z17" s="340"/>
    </row>
    <row r="18" spans="1:26" x14ac:dyDescent="0.25">
      <c r="A18" s="335"/>
      <c r="B18" s="335"/>
      <c r="C18" s="335"/>
      <c r="D18" s="335"/>
      <c r="E18" s="335"/>
      <c r="F18" s="335"/>
      <c r="G18" s="9" t="s">
        <v>34</v>
      </c>
      <c r="H18" s="9"/>
      <c r="I18" s="9"/>
      <c r="J18" s="9"/>
      <c r="K18" s="9"/>
      <c r="L18" s="9"/>
      <c r="M18" s="9"/>
      <c r="N18" s="9"/>
      <c r="O18" s="345"/>
      <c r="P18" s="346"/>
      <c r="S18" s="340"/>
      <c r="U18" s="340"/>
      <c r="V18" s="340"/>
      <c r="W18" s="340"/>
      <c r="X18" s="340"/>
      <c r="Y18" s="340"/>
      <c r="Z18" s="340"/>
    </row>
    <row r="19" spans="1:26" x14ac:dyDescent="0.25">
      <c r="A19" s="335"/>
      <c r="B19" s="335"/>
      <c r="C19" s="335"/>
      <c r="D19" s="335"/>
      <c r="E19" s="335"/>
      <c r="F19" s="335"/>
      <c r="G19" s="9" t="s">
        <v>35</v>
      </c>
      <c r="H19" s="9"/>
      <c r="I19" s="9"/>
      <c r="J19" s="9"/>
      <c r="K19" s="9"/>
      <c r="L19" s="9"/>
      <c r="M19" s="9"/>
      <c r="N19" s="9"/>
      <c r="O19" s="345"/>
      <c r="P19" s="346"/>
      <c r="S19" s="340"/>
      <c r="U19" s="340"/>
      <c r="V19" s="340"/>
      <c r="W19" s="340"/>
      <c r="X19" s="340"/>
      <c r="Y19" s="340"/>
      <c r="Z19" s="340"/>
    </row>
    <row r="20" spans="1:26" x14ac:dyDescent="0.25">
      <c r="A20" s="335"/>
      <c r="B20" s="335"/>
      <c r="C20" s="335"/>
      <c r="D20" s="335"/>
      <c r="E20" s="335"/>
      <c r="F20" s="335"/>
      <c r="G20" s="9" t="s">
        <v>36</v>
      </c>
      <c r="H20" s="9"/>
      <c r="I20" s="9"/>
      <c r="J20" s="9"/>
      <c r="K20" s="9"/>
      <c r="L20" s="9"/>
      <c r="M20" s="9"/>
      <c r="N20" s="9"/>
      <c r="O20" s="345"/>
      <c r="P20" s="346"/>
      <c r="S20" s="340"/>
      <c r="U20" s="340"/>
      <c r="V20" s="340"/>
      <c r="W20" s="340"/>
      <c r="X20" s="340"/>
      <c r="Y20" s="340"/>
      <c r="Z20" s="340"/>
    </row>
    <row r="21" spans="1:26" x14ac:dyDescent="0.25">
      <c r="A21" s="335"/>
      <c r="B21" s="335"/>
      <c r="C21" s="335"/>
      <c r="D21" s="335"/>
      <c r="E21" s="335"/>
      <c r="F21" s="335"/>
      <c r="G21" s="9" t="s">
        <v>37</v>
      </c>
      <c r="H21" s="9"/>
      <c r="I21" s="9"/>
      <c r="J21" s="9"/>
      <c r="K21" s="9"/>
      <c r="L21" s="9"/>
      <c r="M21" s="9"/>
      <c r="N21" s="9"/>
      <c r="O21" s="345"/>
      <c r="P21" s="346"/>
      <c r="S21" s="340"/>
      <c r="U21" s="340"/>
      <c r="V21" s="340"/>
      <c r="W21" s="340"/>
      <c r="X21" s="340"/>
      <c r="Y21" s="340"/>
      <c r="Z21" s="340"/>
    </row>
    <row r="22" spans="1:26" x14ac:dyDescent="0.25">
      <c r="A22" s="335"/>
      <c r="B22" s="335"/>
      <c r="C22" s="335"/>
      <c r="D22" s="335"/>
      <c r="E22" s="335"/>
      <c r="F22" s="335"/>
      <c r="G22" s="9" t="s">
        <v>38</v>
      </c>
      <c r="H22" s="9"/>
      <c r="I22" s="9"/>
      <c r="J22" s="9"/>
      <c r="K22" s="9"/>
      <c r="L22" s="9"/>
      <c r="M22" s="9"/>
      <c r="N22" s="9"/>
      <c r="O22" s="345"/>
      <c r="P22" s="346"/>
      <c r="S22" s="340"/>
      <c r="U22" s="340"/>
      <c r="V22" s="340"/>
      <c r="W22" s="340"/>
      <c r="X22" s="340"/>
      <c r="Y22" s="340"/>
      <c r="Z22" s="340"/>
    </row>
    <row r="23" spans="1:26" x14ac:dyDescent="0.25">
      <c r="A23" s="335"/>
      <c r="B23" s="335"/>
      <c r="C23" s="335"/>
      <c r="D23" s="335"/>
      <c r="E23" s="335"/>
      <c r="F23" s="335"/>
      <c r="G23" s="9" t="s">
        <v>39</v>
      </c>
      <c r="H23" s="9"/>
      <c r="I23" s="9"/>
      <c r="J23" s="9"/>
      <c r="K23" s="9"/>
      <c r="L23" s="9"/>
      <c r="M23" s="9"/>
      <c r="N23" s="9"/>
      <c r="O23" s="345"/>
      <c r="P23" s="346"/>
      <c r="S23" s="340"/>
      <c r="U23" s="340"/>
      <c r="V23" s="340"/>
      <c r="W23" s="340"/>
      <c r="X23" s="340"/>
      <c r="Y23" s="340"/>
      <c r="Z23" s="340"/>
    </row>
  </sheetData>
  <customSheetViews>
    <customSheetView guid="{AD96A141-A2B4-423B-8999-3E5C10D34CC8}" scale="85" state="hidden">
      <pane xSplit="2" ySplit="3" topLeftCell="C4" activePane="bottomRight" state="frozen"/>
      <selection pane="bottomRight" activeCell="G6" sqref="A6:IV23"/>
      <pageMargins left="0.7" right="0.7" top="0.75" bottom="0.75" header="0.3" footer="0.3"/>
      <pageSetup paperSize="9" orientation="portrait" r:id="rId1"/>
    </customSheetView>
    <customSheetView guid="{5C734244-E667-4290-9480-AEA5646ABC9C}" scale="85" state="hidden">
      <pane xSplit="2" ySplit="3" topLeftCell="C4" activePane="bottomRight" state="frozen"/>
      <selection pane="bottomRight" activeCell="G6" sqref="A6:IV23"/>
      <pageMargins left="0.7" right="0.7" top="0.75" bottom="0.75" header="0.3" footer="0.3"/>
      <pageSetup paperSize="9" orientation="portrait" r:id="rId2"/>
    </customSheetView>
    <customSheetView guid="{1CC98A13-5957-4545-8CDB-9EFD801AD137}" scale="85" showPageBreaks="1" state="hidden">
      <pane xSplit="2" ySplit="3" topLeftCell="C4" activePane="bottomRight" state="frozen"/>
      <selection pane="bottomRight" activeCell="G6" sqref="A6:IV23"/>
      <pageMargins left="0.7" right="0.7" top="0.75" bottom="0.75" header="0.3" footer="0.3"/>
      <pageSetup paperSize="9" orientation="portrait" r:id="rId3"/>
    </customSheetView>
    <customSheetView guid="{8AE9B67D-339A-4F77-9450-CF85C868FEC9}" scale="85" state="hidden">
      <pane xSplit="2" ySplit="3" topLeftCell="C4" activePane="bottomRight" state="frozen"/>
      <selection pane="bottomRight" activeCell="G6" sqref="A6:IV23"/>
      <pageMargins left="0.7" right="0.7" top="0.75" bottom="0.75" header="0.3" footer="0.3"/>
      <pageSetup paperSize="9" orientation="portrait" verticalDpi="0" r:id="rId4"/>
    </customSheetView>
    <customSheetView guid="{CCACB5C2-CBBB-448A-BF9A-B72E04293B84}" scale="85" state="hidden">
      <pane xSplit="2" ySplit="3" topLeftCell="C4" activePane="bottomRight" state="frozen"/>
      <selection pane="bottomRight" activeCell="G6" sqref="A6:IV23"/>
      <pageMargins left="0.7" right="0.7" top="0.75" bottom="0.75" header="0.3" footer="0.3"/>
      <pageSetup paperSize="9" orientation="portrait" verticalDpi="0" r:id="rId5"/>
    </customSheetView>
    <customSheetView guid="{F3D5F211-42AC-4494-87EC-2DBC0F604C78}" scale="85" state="hidden">
      <pane xSplit="2" ySplit="3" topLeftCell="C4" activePane="bottomRight" state="frozen"/>
      <selection pane="bottomRight" activeCell="G6" sqref="A6:IV23"/>
      <pageMargins left="0.7" right="0.7" top="0.75" bottom="0.75" header="0.3" footer="0.3"/>
      <pageSetup paperSize="9" orientation="portrait" verticalDpi="0" r:id="rId6"/>
    </customSheetView>
    <customSheetView guid="{15B53244-8796-4AF2-B69B-D176C8F686F5}" scale="85" state="hidden">
      <pane xSplit="2" ySplit="3" topLeftCell="C4" activePane="bottomRight" state="frozen"/>
      <selection pane="bottomRight" activeCell="G6" sqref="A6:IV23"/>
      <pageMargins left="0.7" right="0.7" top="0.75" bottom="0.75" header="0.3" footer="0.3"/>
      <pageSetup paperSize="9" orientation="portrait" verticalDpi="0" r:id="rId7"/>
    </customSheetView>
    <customSheetView guid="{01351792-E659-4C4F-87F0-D8E552FFC5ED}" scale="85" state="hidden">
      <pane xSplit="2" ySplit="3" topLeftCell="C4" activePane="bottomRight" state="frozen"/>
      <selection pane="bottomRight" activeCell="G6" sqref="A6:IV23"/>
      <pageMargins left="0.7" right="0.7" top="0.75" bottom="0.75" header="0.3" footer="0.3"/>
      <pageSetup paperSize="9" orientation="portrait" verticalDpi="0" r:id="rId8"/>
    </customSheetView>
    <customSheetView guid="{37834F8D-2171-479E-8152-5E69A1C0424A}" scale="85" state="hidden">
      <pane xSplit="2" ySplit="3" topLeftCell="C4" activePane="bottomRight" state="frozen"/>
      <selection pane="bottomRight" activeCell="G6" sqref="A6:IV23"/>
      <pageMargins left="0.7" right="0.7" top="0.75" bottom="0.75" header="0.3" footer="0.3"/>
      <pageSetup paperSize="9" orientation="portrait" verticalDpi="0" r:id="rId9"/>
    </customSheetView>
  </customSheetViews>
  <mergeCells count="55">
    <mergeCell ref="Z6:Z14"/>
    <mergeCell ref="Z15:Z23"/>
    <mergeCell ref="X6:X14"/>
    <mergeCell ref="Y6:Y14"/>
    <mergeCell ref="O15:O23"/>
    <mergeCell ref="P15:P23"/>
    <mergeCell ref="S15:S23"/>
    <mergeCell ref="U15:U23"/>
    <mergeCell ref="V15:V23"/>
    <mergeCell ref="W15:W23"/>
    <mergeCell ref="Y15:Y23"/>
    <mergeCell ref="O6:O14"/>
    <mergeCell ref="P6:P14"/>
    <mergeCell ref="S6:S14"/>
    <mergeCell ref="U6:U14"/>
    <mergeCell ref="V6:V14"/>
    <mergeCell ref="Q6:Q8"/>
    <mergeCell ref="E2:E3"/>
    <mergeCell ref="F2:F3"/>
    <mergeCell ref="X15:X23"/>
    <mergeCell ref="W6:W14"/>
    <mergeCell ref="Q15:Q17"/>
    <mergeCell ref="F15:F23"/>
    <mergeCell ref="X2:X3"/>
    <mergeCell ref="I2:I3"/>
    <mergeCell ref="J2:N2"/>
    <mergeCell ref="O2:O3"/>
    <mergeCell ref="P2:P3"/>
    <mergeCell ref="F6:F14"/>
    <mergeCell ref="A15:A23"/>
    <mergeCell ref="B15:B23"/>
    <mergeCell ref="C15:C23"/>
    <mergeCell ref="D15:D23"/>
    <mergeCell ref="E15:E23"/>
    <mergeCell ref="A6:A14"/>
    <mergeCell ref="B6:B14"/>
    <mergeCell ref="C6:C14"/>
    <mergeCell ref="D6:D14"/>
    <mergeCell ref="E6:E14"/>
    <mergeCell ref="Z2:Z3"/>
    <mergeCell ref="A5:Q5"/>
    <mergeCell ref="Q2:Q3"/>
    <mergeCell ref="R2:R3"/>
    <mergeCell ref="S2:S3"/>
    <mergeCell ref="T2:T3"/>
    <mergeCell ref="U2:U3"/>
    <mergeCell ref="V2:V3"/>
    <mergeCell ref="G2:G3"/>
    <mergeCell ref="H2:H3"/>
    <mergeCell ref="Y2:Y3"/>
    <mergeCell ref="A2:A3"/>
    <mergeCell ref="B2:B3"/>
    <mergeCell ref="C2:C3"/>
    <mergeCell ref="D2:D3"/>
    <mergeCell ref="W2:W3"/>
  </mergeCells>
  <pageMargins left="0.7" right="0.7" top="0.75" bottom="0.75" header="0.3" footer="0.3"/>
  <pageSetup paperSize="9"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Q569"/>
  <sheetViews>
    <sheetView showZeros="0" tabSelected="1" view="pageBreakPreview" zoomScale="70" zoomScaleNormal="70" zoomScaleSheetLayoutView="70" workbookViewId="0">
      <pane xSplit="10" ySplit="7" topLeftCell="K8" activePane="bottomRight" state="frozen"/>
      <selection pane="topRight" activeCell="K1" sqref="K1"/>
      <selection pane="bottomLeft" activeCell="A8" sqref="A8"/>
      <selection pane="bottomRight"/>
    </sheetView>
  </sheetViews>
  <sheetFormatPr defaultColWidth="9.140625" defaultRowHeight="12.75" outlineLevelRow="1" x14ac:dyDescent="0.25"/>
  <cols>
    <col min="1" max="1" width="7.5703125" style="38" customWidth="1"/>
    <col min="2" max="2" width="23.7109375" style="38" customWidth="1"/>
    <col min="3" max="3" width="15" style="38" customWidth="1"/>
    <col min="4" max="4" width="14.7109375" style="38" customWidth="1"/>
    <col min="5" max="5" width="13.140625" style="38" customWidth="1"/>
    <col min="6" max="6" width="11.7109375" style="39" customWidth="1"/>
    <col min="7" max="7" width="21.28515625" style="40" customWidth="1"/>
    <col min="8" max="8" width="13.42578125" style="40" customWidth="1"/>
    <col min="9" max="9" width="16.5703125" style="40" customWidth="1"/>
    <col min="10" max="10" width="15" style="40" customWidth="1"/>
    <col min="11" max="11" width="12.140625" style="40" customWidth="1"/>
    <col min="12" max="12" width="12.7109375" style="40" customWidth="1"/>
    <col min="13" max="13" width="16.85546875" style="40" customWidth="1"/>
    <col min="14" max="14" width="14.42578125" style="41" customWidth="1"/>
    <col min="15" max="15" width="19.85546875" style="38" customWidth="1"/>
    <col min="16" max="16" width="14.85546875" style="38" customWidth="1"/>
    <col min="17" max="17" width="12" style="38" customWidth="1"/>
    <col min="18" max="18" width="46.28515625" style="276" customWidth="1"/>
    <col min="19" max="19" width="24.5703125" style="38" customWidth="1"/>
    <col min="20" max="21" width="8.85546875" style="38" hidden="1" customWidth="1"/>
    <col min="22" max="22" width="10.5703125" style="38" hidden="1" customWidth="1"/>
    <col min="23" max="16384" width="9.140625" style="38"/>
  </cols>
  <sheetData>
    <row r="1" spans="1:22" ht="23.25" customHeight="1" x14ac:dyDescent="0.25"/>
    <row r="2" spans="1:22" s="42" customFormat="1" ht="28.5" customHeight="1" x14ac:dyDescent="0.25">
      <c r="A2" s="474" t="s">
        <v>673</v>
      </c>
      <c r="B2" s="474"/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  <c r="Q2" s="474"/>
      <c r="R2" s="474"/>
      <c r="S2" s="474"/>
    </row>
    <row r="3" spans="1:22" s="42" customFormat="1" ht="20.45" customHeight="1" x14ac:dyDescent="0.25">
      <c r="A3" s="300"/>
      <c r="B3" s="300"/>
      <c r="C3" s="300"/>
      <c r="D3" s="300"/>
      <c r="E3" s="300"/>
      <c r="F3" s="301"/>
      <c r="G3" s="302"/>
      <c r="H3" s="302"/>
      <c r="I3" s="302"/>
      <c r="J3" s="302" t="s">
        <v>1117</v>
      </c>
      <c r="K3" s="303"/>
      <c r="L3" s="302"/>
      <c r="M3" s="302"/>
      <c r="N3" s="304"/>
      <c r="O3" s="305"/>
      <c r="P3" s="305"/>
      <c r="Q3" s="306"/>
      <c r="R3" s="307"/>
      <c r="S3" s="306"/>
    </row>
    <row r="4" spans="1:22" ht="52.5" customHeight="1" x14ac:dyDescent="0.25">
      <c r="A4" s="356" t="s">
        <v>592</v>
      </c>
      <c r="B4" s="356" t="s">
        <v>744</v>
      </c>
      <c r="C4" s="356" t="s">
        <v>732</v>
      </c>
      <c r="D4" s="356" t="s">
        <v>1</v>
      </c>
      <c r="E4" s="356" t="s">
        <v>74</v>
      </c>
      <c r="F4" s="356" t="s">
        <v>4</v>
      </c>
      <c r="G4" s="459" t="s">
        <v>22</v>
      </c>
      <c r="H4" s="459" t="s">
        <v>792</v>
      </c>
      <c r="I4" s="475" t="s">
        <v>593</v>
      </c>
      <c r="J4" s="476"/>
      <c r="K4" s="476"/>
      <c r="L4" s="476"/>
      <c r="M4" s="477"/>
      <c r="N4" s="406" t="s">
        <v>5</v>
      </c>
      <c r="O4" s="356" t="s">
        <v>745</v>
      </c>
      <c r="P4" s="356" t="s">
        <v>733</v>
      </c>
      <c r="Q4" s="356" t="s">
        <v>734</v>
      </c>
      <c r="R4" s="356" t="s">
        <v>16</v>
      </c>
      <c r="S4" s="356" t="s">
        <v>746</v>
      </c>
      <c r="T4" s="43" t="s">
        <v>200</v>
      </c>
    </row>
    <row r="5" spans="1:22" ht="52.5" customHeight="1" x14ac:dyDescent="0.25">
      <c r="A5" s="358"/>
      <c r="B5" s="358"/>
      <c r="C5" s="358"/>
      <c r="D5" s="358"/>
      <c r="E5" s="358"/>
      <c r="F5" s="358"/>
      <c r="G5" s="460"/>
      <c r="H5" s="460"/>
      <c r="I5" s="90" t="s">
        <v>6</v>
      </c>
      <c r="J5" s="90" t="s">
        <v>7</v>
      </c>
      <c r="K5" s="90" t="s">
        <v>8</v>
      </c>
      <c r="L5" s="90" t="s">
        <v>9</v>
      </c>
      <c r="M5" s="90" t="s">
        <v>10</v>
      </c>
      <c r="N5" s="408"/>
      <c r="O5" s="358"/>
      <c r="P5" s="358"/>
      <c r="Q5" s="358"/>
      <c r="R5" s="358"/>
      <c r="S5" s="358"/>
    </row>
    <row r="6" spans="1:22" x14ac:dyDescent="0.25">
      <c r="A6" s="91">
        <v>1</v>
      </c>
      <c r="B6" s="92">
        <v>2</v>
      </c>
      <c r="C6" s="225">
        <v>3</v>
      </c>
      <c r="D6" s="92">
        <v>4</v>
      </c>
      <c r="E6" s="92">
        <v>5</v>
      </c>
      <c r="F6" s="44">
        <v>6</v>
      </c>
      <c r="G6" s="308">
        <v>7</v>
      </c>
      <c r="H6" s="308">
        <v>8</v>
      </c>
      <c r="I6" s="308">
        <v>9</v>
      </c>
      <c r="J6" s="308">
        <v>10</v>
      </c>
      <c r="K6" s="308">
        <v>11</v>
      </c>
      <c r="L6" s="308">
        <v>12</v>
      </c>
      <c r="M6" s="308">
        <v>13</v>
      </c>
      <c r="N6" s="93">
        <v>14</v>
      </c>
      <c r="O6" s="92">
        <v>15</v>
      </c>
      <c r="P6" s="92">
        <v>16</v>
      </c>
      <c r="Q6" s="92">
        <v>17</v>
      </c>
      <c r="R6" s="92">
        <v>18</v>
      </c>
      <c r="S6" s="92">
        <v>19</v>
      </c>
    </row>
    <row r="7" spans="1:22" s="43" customFormat="1" ht="15.75" customHeight="1" x14ac:dyDescent="0.25">
      <c r="A7" s="412" t="s">
        <v>232</v>
      </c>
      <c r="B7" s="413"/>
      <c r="C7" s="413"/>
      <c r="D7" s="413"/>
      <c r="E7" s="413"/>
      <c r="F7" s="413"/>
      <c r="G7" s="413"/>
      <c r="H7" s="413"/>
      <c r="I7" s="413"/>
      <c r="J7" s="413"/>
      <c r="K7" s="413"/>
      <c r="L7" s="413"/>
      <c r="M7" s="413"/>
      <c r="N7" s="413"/>
      <c r="O7" s="413"/>
      <c r="P7" s="413"/>
      <c r="Q7" s="413"/>
      <c r="R7" s="413"/>
      <c r="S7" s="439"/>
    </row>
    <row r="8" spans="1:22" s="45" customFormat="1" ht="89.25" x14ac:dyDescent="0.2">
      <c r="A8" s="180">
        <v>1</v>
      </c>
      <c r="B8" s="207" t="s">
        <v>992</v>
      </c>
      <c r="C8" s="90" t="s">
        <v>655</v>
      </c>
      <c r="D8" s="180"/>
      <c r="E8" s="180"/>
      <c r="F8" s="90" t="s">
        <v>655</v>
      </c>
      <c r="G8" s="90" t="s">
        <v>655</v>
      </c>
      <c r="H8" s="180"/>
      <c r="I8" s="180"/>
      <c r="J8" s="180"/>
      <c r="K8" s="180"/>
      <c r="L8" s="180"/>
      <c r="M8" s="180"/>
      <c r="N8" s="309"/>
      <c r="O8" s="237" t="s">
        <v>1049</v>
      </c>
      <c r="P8" s="180"/>
      <c r="Q8" s="180"/>
      <c r="R8" s="183" t="s">
        <v>993</v>
      </c>
      <c r="S8" s="180"/>
    </row>
    <row r="9" spans="1:22" s="45" customFormat="1" ht="24" customHeight="1" x14ac:dyDescent="0.25">
      <c r="A9" s="412" t="s">
        <v>713</v>
      </c>
      <c r="B9" s="413"/>
      <c r="C9" s="413"/>
      <c r="D9" s="413"/>
      <c r="E9" s="413"/>
      <c r="F9" s="413"/>
      <c r="G9" s="413"/>
      <c r="H9" s="413"/>
      <c r="I9" s="413"/>
      <c r="J9" s="413"/>
      <c r="K9" s="413"/>
      <c r="L9" s="413"/>
      <c r="M9" s="413"/>
      <c r="N9" s="413"/>
      <c r="O9" s="413"/>
      <c r="P9" s="413"/>
      <c r="Q9" s="413"/>
      <c r="R9" s="413"/>
      <c r="S9" s="439"/>
      <c r="U9" s="43"/>
      <c r="V9" s="43"/>
    </row>
    <row r="10" spans="1:22" s="45" customFormat="1" ht="63.75" x14ac:dyDescent="0.2">
      <c r="A10" s="180">
        <v>2</v>
      </c>
      <c r="B10" s="96" t="s">
        <v>1041</v>
      </c>
      <c r="C10" s="44" t="s">
        <v>638</v>
      </c>
      <c r="D10" s="44" t="s">
        <v>98</v>
      </c>
      <c r="E10" s="44"/>
      <c r="F10" s="90" t="s">
        <v>655</v>
      </c>
      <c r="G10" s="90" t="s">
        <v>655</v>
      </c>
      <c r="H10" s="90"/>
      <c r="I10" s="90" t="s">
        <v>655</v>
      </c>
      <c r="J10" s="94"/>
      <c r="K10" s="90"/>
      <c r="L10" s="90"/>
      <c r="M10" s="90"/>
      <c r="N10" s="109"/>
      <c r="O10" s="254" t="s">
        <v>1043</v>
      </c>
      <c r="P10" s="104"/>
      <c r="Q10" s="97"/>
      <c r="R10" s="96" t="s">
        <v>880</v>
      </c>
      <c r="S10" s="44"/>
      <c r="V10" s="47"/>
    </row>
    <row r="11" spans="1:22" s="46" customFormat="1" ht="12.75" customHeight="1" x14ac:dyDescent="0.2">
      <c r="A11" s="356">
        <v>3</v>
      </c>
      <c r="B11" s="362" t="s">
        <v>684</v>
      </c>
      <c r="C11" s="356" t="s">
        <v>555</v>
      </c>
      <c r="D11" s="356" t="s">
        <v>131</v>
      </c>
      <c r="E11" s="356"/>
      <c r="F11" s="44" t="s">
        <v>868</v>
      </c>
      <c r="G11" s="94">
        <v>100059000</v>
      </c>
      <c r="H11" s="90"/>
      <c r="I11" s="94">
        <v>100059000</v>
      </c>
      <c r="J11" s="94">
        <v>44979000</v>
      </c>
      <c r="K11" s="310">
        <f>SUM(K12:K16)</f>
        <v>0</v>
      </c>
      <c r="L11" s="310">
        <f>SUM(L12:L16)</f>
        <v>0</v>
      </c>
      <c r="M11" s="94">
        <v>55080000</v>
      </c>
      <c r="N11" s="406" t="s">
        <v>1044</v>
      </c>
      <c r="O11" s="356" t="s">
        <v>648</v>
      </c>
      <c r="P11" s="353"/>
      <c r="Q11" s="394"/>
      <c r="R11" s="362" t="s">
        <v>1030</v>
      </c>
      <c r="S11" s="378"/>
      <c r="T11" s="47"/>
      <c r="U11" s="47"/>
      <c r="V11" s="47"/>
    </row>
    <row r="12" spans="1:22" s="46" customFormat="1" x14ac:dyDescent="0.2">
      <c r="A12" s="357"/>
      <c r="B12" s="363"/>
      <c r="C12" s="357"/>
      <c r="D12" s="357"/>
      <c r="E12" s="357"/>
      <c r="F12" s="44">
        <v>2022</v>
      </c>
      <c r="G12" s="94">
        <v>12991000</v>
      </c>
      <c r="H12" s="90"/>
      <c r="I12" s="94">
        <v>12991000</v>
      </c>
      <c r="J12" s="94">
        <v>8273000</v>
      </c>
      <c r="K12" s="95"/>
      <c r="L12" s="95"/>
      <c r="M12" s="94">
        <v>4718000</v>
      </c>
      <c r="N12" s="408"/>
      <c r="O12" s="357"/>
      <c r="P12" s="354"/>
      <c r="Q12" s="395"/>
      <c r="R12" s="363"/>
      <c r="S12" s="379"/>
      <c r="T12" s="47"/>
      <c r="U12" s="47"/>
      <c r="V12" s="47"/>
    </row>
    <row r="13" spans="1:22" s="46" customFormat="1" ht="12.75" customHeight="1" x14ac:dyDescent="0.2">
      <c r="A13" s="357"/>
      <c r="B13" s="363"/>
      <c r="C13" s="357"/>
      <c r="D13" s="357"/>
      <c r="E13" s="357"/>
      <c r="F13" s="44">
        <v>2023</v>
      </c>
      <c r="G13" s="94">
        <v>19537000</v>
      </c>
      <c r="H13" s="90"/>
      <c r="I13" s="94">
        <v>19537000</v>
      </c>
      <c r="J13" s="94">
        <v>5417000</v>
      </c>
      <c r="K13" s="95"/>
      <c r="L13" s="95"/>
      <c r="M13" s="94">
        <v>14120000</v>
      </c>
      <c r="N13" s="406" t="s">
        <v>869</v>
      </c>
      <c r="O13" s="357"/>
      <c r="P13" s="354"/>
      <c r="Q13" s="395"/>
      <c r="R13" s="363"/>
      <c r="S13" s="379"/>
      <c r="T13" s="47"/>
      <c r="U13" s="47"/>
      <c r="V13" s="47"/>
    </row>
    <row r="14" spans="1:22" s="46" customFormat="1" x14ac:dyDescent="0.2">
      <c r="A14" s="357"/>
      <c r="B14" s="363"/>
      <c r="C14" s="357"/>
      <c r="D14" s="357"/>
      <c r="E14" s="357"/>
      <c r="F14" s="44">
        <v>2024</v>
      </c>
      <c r="G14" s="94">
        <v>14495000</v>
      </c>
      <c r="H14" s="90"/>
      <c r="I14" s="94">
        <f>SUM(J14:M14)</f>
        <v>14495000</v>
      </c>
      <c r="J14" s="94">
        <v>2357000</v>
      </c>
      <c r="K14" s="95"/>
      <c r="L14" s="95"/>
      <c r="M14" s="94">
        <v>12138000</v>
      </c>
      <c r="N14" s="407"/>
      <c r="O14" s="357"/>
      <c r="P14" s="354"/>
      <c r="Q14" s="395"/>
      <c r="R14" s="363"/>
      <c r="S14" s="379"/>
      <c r="T14" s="47"/>
      <c r="U14" s="47"/>
      <c r="V14" s="47"/>
    </row>
    <row r="15" spans="1:22" s="46" customFormat="1" x14ac:dyDescent="0.2">
      <c r="A15" s="357"/>
      <c r="B15" s="363"/>
      <c r="C15" s="357"/>
      <c r="D15" s="357"/>
      <c r="E15" s="357"/>
      <c r="F15" s="44">
        <v>2025</v>
      </c>
      <c r="G15" s="94">
        <v>11305000</v>
      </c>
      <c r="H15" s="90"/>
      <c r="I15" s="94">
        <f>SUM(J15:M15)</f>
        <v>11305000</v>
      </c>
      <c r="J15" s="94">
        <v>451000</v>
      </c>
      <c r="K15" s="95"/>
      <c r="L15" s="95"/>
      <c r="M15" s="94">
        <v>10854000</v>
      </c>
      <c r="N15" s="407"/>
      <c r="O15" s="357"/>
      <c r="P15" s="354"/>
      <c r="Q15" s="395"/>
      <c r="R15" s="363"/>
      <c r="S15" s="379"/>
      <c r="T15" s="47"/>
      <c r="U15" s="47"/>
      <c r="V15" s="47"/>
    </row>
    <row r="16" spans="1:22" s="46" customFormat="1" x14ac:dyDescent="0.2">
      <c r="A16" s="358"/>
      <c r="B16" s="364"/>
      <c r="C16" s="358"/>
      <c r="D16" s="358"/>
      <c r="E16" s="358"/>
      <c r="F16" s="44">
        <v>2026</v>
      </c>
      <c r="G16" s="94">
        <v>8334790</v>
      </c>
      <c r="H16" s="90"/>
      <c r="I16" s="94">
        <v>8334790</v>
      </c>
      <c r="J16" s="94"/>
      <c r="K16" s="95"/>
      <c r="L16" s="95"/>
      <c r="M16" s="94">
        <v>8334790</v>
      </c>
      <c r="N16" s="408"/>
      <c r="O16" s="358"/>
      <c r="P16" s="355"/>
      <c r="Q16" s="396"/>
      <c r="R16" s="364"/>
      <c r="S16" s="380"/>
      <c r="T16" s="47"/>
      <c r="U16" s="47"/>
      <c r="V16" s="47"/>
    </row>
    <row r="17" spans="1:22" s="89" customFormat="1" ht="12.75" customHeight="1" x14ac:dyDescent="0.2">
      <c r="A17" s="356">
        <v>4</v>
      </c>
      <c r="B17" s="362" t="s">
        <v>963</v>
      </c>
      <c r="C17" s="356" t="s">
        <v>555</v>
      </c>
      <c r="D17" s="356" t="s">
        <v>131</v>
      </c>
      <c r="E17" s="356"/>
      <c r="F17" s="44" t="s">
        <v>921</v>
      </c>
      <c r="G17" s="94">
        <v>225617000</v>
      </c>
      <c r="H17" s="90"/>
      <c r="I17" s="94">
        <f>SUM(I18:I22)</f>
        <v>225617000</v>
      </c>
      <c r="J17" s="94">
        <f>SUM(J18:J22)</f>
        <v>112809000</v>
      </c>
      <c r="K17" s="310">
        <f>SUM(K18:K22)</f>
        <v>0</v>
      </c>
      <c r="L17" s="310">
        <f>SUM(L18:L22)</f>
        <v>0</v>
      </c>
      <c r="M17" s="94">
        <f>SUM(M18:M22)</f>
        <v>112808000</v>
      </c>
      <c r="N17" s="406" t="s">
        <v>923</v>
      </c>
      <c r="O17" s="356" t="s">
        <v>924</v>
      </c>
      <c r="P17" s="353"/>
      <c r="Q17" s="394"/>
      <c r="R17" s="362" t="s">
        <v>1052</v>
      </c>
      <c r="S17" s="378"/>
      <c r="T17" s="44"/>
      <c r="U17" s="44"/>
      <c r="V17" s="44"/>
    </row>
    <row r="18" spans="1:22" s="89" customFormat="1" x14ac:dyDescent="0.2">
      <c r="A18" s="357"/>
      <c r="B18" s="363"/>
      <c r="C18" s="357"/>
      <c r="D18" s="357"/>
      <c r="E18" s="357"/>
      <c r="F18" s="44">
        <v>2023</v>
      </c>
      <c r="G18" s="94">
        <v>11243000</v>
      </c>
      <c r="H18" s="90"/>
      <c r="I18" s="94">
        <v>11243000</v>
      </c>
      <c r="J18" s="94">
        <v>10173000</v>
      </c>
      <c r="K18" s="95"/>
      <c r="L18" s="95"/>
      <c r="M18" s="94">
        <v>1070000</v>
      </c>
      <c r="N18" s="407"/>
      <c r="O18" s="357"/>
      <c r="P18" s="354"/>
      <c r="Q18" s="395"/>
      <c r="R18" s="363"/>
      <c r="S18" s="379"/>
      <c r="T18" s="44"/>
      <c r="U18" s="44"/>
      <c r="V18" s="44"/>
    </row>
    <row r="19" spans="1:22" s="89" customFormat="1" x14ac:dyDescent="0.2">
      <c r="A19" s="357"/>
      <c r="B19" s="363"/>
      <c r="C19" s="357"/>
      <c r="D19" s="357"/>
      <c r="E19" s="357"/>
      <c r="F19" s="44">
        <v>2024</v>
      </c>
      <c r="G19" s="94">
        <v>29254000</v>
      </c>
      <c r="H19" s="90"/>
      <c r="I19" s="94">
        <f>SUM(J19:M19)</f>
        <v>29254000</v>
      </c>
      <c r="J19" s="94">
        <v>13836000</v>
      </c>
      <c r="K19" s="95"/>
      <c r="L19" s="95"/>
      <c r="M19" s="94">
        <v>15418000</v>
      </c>
      <c r="N19" s="407"/>
      <c r="O19" s="357"/>
      <c r="P19" s="354"/>
      <c r="Q19" s="395"/>
      <c r="R19" s="363"/>
      <c r="S19" s="379"/>
      <c r="T19" s="44"/>
      <c r="U19" s="44"/>
      <c r="V19" s="44"/>
    </row>
    <row r="20" spans="1:22" s="89" customFormat="1" x14ac:dyDescent="0.2">
      <c r="A20" s="357"/>
      <c r="B20" s="363"/>
      <c r="C20" s="357"/>
      <c r="D20" s="357"/>
      <c r="E20" s="357"/>
      <c r="F20" s="44">
        <v>2025</v>
      </c>
      <c r="G20" s="94">
        <v>29202000</v>
      </c>
      <c r="H20" s="90"/>
      <c r="I20" s="94">
        <f>SUM(J20:M20)</f>
        <v>29202000</v>
      </c>
      <c r="J20" s="94">
        <v>8589000</v>
      </c>
      <c r="K20" s="95"/>
      <c r="L20" s="95"/>
      <c r="M20" s="94">
        <v>20613000</v>
      </c>
      <c r="N20" s="407"/>
      <c r="O20" s="357"/>
      <c r="P20" s="354"/>
      <c r="Q20" s="395"/>
      <c r="R20" s="363"/>
      <c r="S20" s="379"/>
      <c r="T20" s="44"/>
      <c r="U20" s="44"/>
      <c r="V20" s="44"/>
    </row>
    <row r="21" spans="1:22" s="89" customFormat="1" x14ac:dyDescent="0.2">
      <c r="A21" s="357"/>
      <c r="B21" s="363"/>
      <c r="C21" s="357"/>
      <c r="D21" s="357"/>
      <c r="E21" s="357"/>
      <c r="F21" s="44">
        <v>2026</v>
      </c>
      <c r="G21" s="94">
        <v>27394000</v>
      </c>
      <c r="H21" s="90"/>
      <c r="I21" s="94">
        <f>SUM(J21:M21)</f>
        <v>27394000</v>
      </c>
      <c r="J21" s="94">
        <v>11687000</v>
      </c>
      <c r="K21" s="95"/>
      <c r="L21" s="95"/>
      <c r="M21" s="94">
        <v>15707000</v>
      </c>
      <c r="N21" s="407"/>
      <c r="O21" s="357"/>
      <c r="P21" s="354"/>
      <c r="Q21" s="395"/>
      <c r="R21" s="363"/>
      <c r="S21" s="379"/>
      <c r="T21" s="44"/>
      <c r="U21" s="44"/>
      <c r="V21" s="44"/>
    </row>
    <row r="22" spans="1:22" s="89" customFormat="1" x14ac:dyDescent="0.2">
      <c r="A22" s="358"/>
      <c r="B22" s="364"/>
      <c r="C22" s="358"/>
      <c r="D22" s="358"/>
      <c r="E22" s="358"/>
      <c r="F22" s="44" t="s">
        <v>922</v>
      </c>
      <c r="G22" s="94">
        <v>128524000</v>
      </c>
      <c r="H22" s="90"/>
      <c r="I22" s="94">
        <f>SUM(J22:M22)</f>
        <v>128524000</v>
      </c>
      <c r="J22" s="94">
        <v>68524000</v>
      </c>
      <c r="K22" s="95"/>
      <c r="L22" s="95"/>
      <c r="M22" s="94">
        <v>60000000</v>
      </c>
      <c r="N22" s="408"/>
      <c r="O22" s="358"/>
      <c r="P22" s="355"/>
      <c r="Q22" s="396"/>
      <c r="R22" s="364"/>
      <c r="S22" s="380"/>
      <c r="T22" s="44"/>
      <c r="U22" s="44"/>
      <c r="V22" s="44"/>
    </row>
    <row r="23" spans="1:22" s="46" customFormat="1" ht="12.75" customHeight="1" x14ac:dyDescent="0.2">
      <c r="A23" s="356">
        <v>5</v>
      </c>
      <c r="B23" s="362" t="s">
        <v>870</v>
      </c>
      <c r="C23" s="356" t="s">
        <v>555</v>
      </c>
      <c r="D23" s="356" t="s">
        <v>131</v>
      </c>
      <c r="E23" s="356"/>
      <c r="F23" s="44" t="s">
        <v>1050</v>
      </c>
      <c r="G23" s="94">
        <v>199578000</v>
      </c>
      <c r="H23" s="90"/>
      <c r="I23" s="94">
        <v>199578000</v>
      </c>
      <c r="J23" s="94">
        <v>199578000</v>
      </c>
      <c r="K23" s="310">
        <f>SUM(K24:K29)</f>
        <v>0</v>
      </c>
      <c r="L23" s="310">
        <f>SUM(L24:L29)</f>
        <v>0</v>
      </c>
      <c r="M23" s="310">
        <f>SUM(M24:M29)</f>
        <v>0</v>
      </c>
      <c r="N23" s="406" t="s">
        <v>872</v>
      </c>
      <c r="O23" s="356"/>
      <c r="P23" s="353"/>
      <c r="Q23" s="394"/>
      <c r="R23" s="362" t="s">
        <v>1032</v>
      </c>
      <c r="S23" s="409"/>
      <c r="T23" s="47"/>
      <c r="U23" s="47"/>
      <c r="V23" s="47"/>
    </row>
    <row r="24" spans="1:22" s="46" customFormat="1" x14ac:dyDescent="0.2">
      <c r="A24" s="357"/>
      <c r="B24" s="363"/>
      <c r="C24" s="357"/>
      <c r="D24" s="357"/>
      <c r="E24" s="357"/>
      <c r="F24" s="44">
        <v>2022</v>
      </c>
      <c r="G24" s="94">
        <v>7408000</v>
      </c>
      <c r="H24" s="90"/>
      <c r="I24" s="94">
        <v>7408000</v>
      </c>
      <c r="J24" s="94">
        <v>7408000</v>
      </c>
      <c r="K24" s="95"/>
      <c r="L24" s="95"/>
      <c r="M24" s="312"/>
      <c r="N24" s="407"/>
      <c r="O24" s="357"/>
      <c r="P24" s="354"/>
      <c r="Q24" s="395"/>
      <c r="R24" s="363"/>
      <c r="S24" s="410"/>
      <c r="T24" s="47"/>
      <c r="U24" s="47"/>
      <c r="V24" s="47"/>
    </row>
    <row r="25" spans="1:22" s="46" customFormat="1" x14ac:dyDescent="0.2">
      <c r="A25" s="357"/>
      <c r="B25" s="363"/>
      <c r="C25" s="357"/>
      <c r="D25" s="357"/>
      <c r="E25" s="357"/>
      <c r="F25" s="44">
        <v>2023</v>
      </c>
      <c r="G25" s="94">
        <v>11021000</v>
      </c>
      <c r="H25" s="90"/>
      <c r="I25" s="94">
        <v>11021000</v>
      </c>
      <c r="J25" s="94">
        <v>11021000</v>
      </c>
      <c r="K25" s="95"/>
      <c r="L25" s="95"/>
      <c r="M25" s="312"/>
      <c r="N25" s="407"/>
      <c r="O25" s="357"/>
      <c r="P25" s="354"/>
      <c r="Q25" s="395"/>
      <c r="R25" s="363"/>
      <c r="S25" s="410"/>
      <c r="T25" s="47"/>
      <c r="U25" s="47"/>
      <c r="V25" s="47"/>
    </row>
    <row r="26" spans="1:22" s="46" customFormat="1" x14ac:dyDescent="0.2">
      <c r="A26" s="357"/>
      <c r="B26" s="363"/>
      <c r="C26" s="357"/>
      <c r="D26" s="357"/>
      <c r="E26" s="357"/>
      <c r="F26" s="44">
        <v>2024</v>
      </c>
      <c r="G26" s="94">
        <v>18801000</v>
      </c>
      <c r="H26" s="90"/>
      <c r="I26" s="94">
        <v>18801000</v>
      </c>
      <c r="J26" s="94">
        <v>18801000</v>
      </c>
      <c r="K26" s="95"/>
      <c r="L26" s="95"/>
      <c r="M26" s="312"/>
      <c r="N26" s="407"/>
      <c r="O26" s="357"/>
      <c r="P26" s="354"/>
      <c r="Q26" s="395"/>
      <c r="R26" s="363"/>
      <c r="S26" s="410"/>
      <c r="T26" s="47"/>
      <c r="U26" s="47"/>
      <c r="V26" s="47"/>
    </row>
    <row r="27" spans="1:22" s="46" customFormat="1" x14ac:dyDescent="0.2">
      <c r="A27" s="357"/>
      <c r="B27" s="363"/>
      <c r="C27" s="357"/>
      <c r="D27" s="357"/>
      <c r="E27" s="357"/>
      <c r="F27" s="44">
        <v>2025</v>
      </c>
      <c r="G27" s="94">
        <v>32723000</v>
      </c>
      <c r="H27" s="90"/>
      <c r="I27" s="94">
        <v>32723000</v>
      </c>
      <c r="J27" s="94">
        <v>32723000</v>
      </c>
      <c r="K27" s="95"/>
      <c r="L27" s="95"/>
      <c r="M27" s="312"/>
      <c r="N27" s="407"/>
      <c r="O27" s="357"/>
      <c r="P27" s="354"/>
      <c r="Q27" s="395"/>
      <c r="R27" s="363"/>
      <c r="S27" s="410"/>
      <c r="T27" s="47"/>
      <c r="U27" s="47"/>
      <c r="V27" s="47"/>
    </row>
    <row r="28" spans="1:22" s="46" customFormat="1" x14ac:dyDescent="0.2">
      <c r="A28" s="357"/>
      <c r="B28" s="363"/>
      <c r="C28" s="357"/>
      <c r="D28" s="357"/>
      <c r="E28" s="357"/>
      <c r="F28" s="44">
        <v>2026</v>
      </c>
      <c r="G28" s="94">
        <v>30327000</v>
      </c>
      <c r="H28" s="90"/>
      <c r="I28" s="94">
        <v>30327000</v>
      </c>
      <c r="J28" s="94">
        <v>30327000</v>
      </c>
      <c r="K28" s="95"/>
      <c r="L28" s="95"/>
      <c r="M28" s="312"/>
      <c r="N28" s="407"/>
      <c r="O28" s="357"/>
      <c r="P28" s="354"/>
      <c r="Q28" s="395"/>
      <c r="R28" s="363"/>
      <c r="S28" s="410"/>
      <c r="T28" s="47"/>
      <c r="U28" s="47"/>
      <c r="V28" s="47"/>
    </row>
    <row r="29" spans="1:22" s="46" customFormat="1" x14ac:dyDescent="0.2">
      <c r="A29" s="357"/>
      <c r="B29" s="363"/>
      <c r="C29" s="357"/>
      <c r="D29" s="357"/>
      <c r="E29" s="357"/>
      <c r="F29" s="44">
        <v>2027</v>
      </c>
      <c r="G29" s="94">
        <v>26727000</v>
      </c>
      <c r="H29" s="90"/>
      <c r="I29" s="94">
        <v>26727000</v>
      </c>
      <c r="J29" s="94">
        <v>26727000</v>
      </c>
      <c r="K29" s="95"/>
      <c r="L29" s="95"/>
      <c r="M29" s="312"/>
      <c r="N29" s="407"/>
      <c r="O29" s="357"/>
      <c r="P29" s="354"/>
      <c r="Q29" s="395"/>
      <c r="R29" s="363"/>
      <c r="S29" s="410"/>
      <c r="T29" s="47"/>
      <c r="U29" s="47"/>
      <c r="V29" s="47"/>
    </row>
    <row r="30" spans="1:22" s="46" customFormat="1" x14ac:dyDescent="0.2">
      <c r="A30" s="358"/>
      <c r="B30" s="364"/>
      <c r="C30" s="358"/>
      <c r="D30" s="358"/>
      <c r="E30" s="358"/>
      <c r="F30" s="44" t="s">
        <v>1031</v>
      </c>
      <c r="G30" s="94">
        <v>44131000</v>
      </c>
      <c r="H30" s="90"/>
      <c r="I30" s="94">
        <v>44131000</v>
      </c>
      <c r="J30" s="94">
        <v>44131000</v>
      </c>
      <c r="K30" s="95"/>
      <c r="L30" s="95"/>
      <c r="M30" s="312"/>
      <c r="N30" s="408"/>
      <c r="O30" s="358"/>
      <c r="P30" s="355"/>
      <c r="Q30" s="396"/>
      <c r="R30" s="364"/>
      <c r="S30" s="411"/>
      <c r="T30" s="47"/>
      <c r="U30" s="47"/>
      <c r="V30" s="47"/>
    </row>
    <row r="31" spans="1:22" s="46" customFormat="1" ht="12.75" customHeight="1" x14ac:dyDescent="0.2">
      <c r="A31" s="356">
        <v>6</v>
      </c>
      <c r="B31" s="362" t="s">
        <v>780</v>
      </c>
      <c r="C31" s="356" t="s">
        <v>782</v>
      </c>
      <c r="D31" s="356" t="s">
        <v>98</v>
      </c>
      <c r="E31" s="356"/>
      <c r="F31" s="44" t="s">
        <v>919</v>
      </c>
      <c r="G31" s="94">
        <f>SUM(G32:G34)</f>
        <v>1962600</v>
      </c>
      <c r="H31" s="94">
        <v>0</v>
      </c>
      <c r="I31" s="94">
        <f>SUM(I32:I34)</f>
        <v>1962600</v>
      </c>
      <c r="J31" s="90">
        <v>0</v>
      </c>
      <c r="K31" s="90">
        <v>0</v>
      </c>
      <c r="L31" s="90">
        <v>0</v>
      </c>
      <c r="M31" s="94">
        <f>SUM(M32:M34)</f>
        <v>1962600</v>
      </c>
      <c r="N31" s="406"/>
      <c r="O31" s="356" t="s">
        <v>53</v>
      </c>
      <c r="P31" s="353"/>
      <c r="Q31" s="394"/>
      <c r="R31" s="362" t="s">
        <v>960</v>
      </c>
      <c r="S31" s="356"/>
      <c r="T31" s="45"/>
      <c r="U31" s="45"/>
      <c r="V31" s="45" t="s">
        <v>566</v>
      </c>
    </row>
    <row r="32" spans="1:22" s="46" customFormat="1" x14ac:dyDescent="0.2">
      <c r="A32" s="357"/>
      <c r="B32" s="363"/>
      <c r="C32" s="357"/>
      <c r="D32" s="357"/>
      <c r="E32" s="357"/>
      <c r="F32" s="44">
        <v>2023</v>
      </c>
      <c r="G32" s="94">
        <v>443200</v>
      </c>
      <c r="H32" s="49"/>
      <c r="I32" s="94">
        <v>443200</v>
      </c>
      <c r="J32" s="49"/>
      <c r="K32" s="49"/>
      <c r="L32" s="49"/>
      <c r="M32" s="94">
        <v>443200</v>
      </c>
      <c r="N32" s="407"/>
      <c r="O32" s="357"/>
      <c r="P32" s="354"/>
      <c r="Q32" s="395"/>
      <c r="R32" s="363"/>
      <c r="S32" s="357"/>
      <c r="T32" s="45"/>
      <c r="U32" s="45"/>
      <c r="V32" s="45"/>
    </row>
    <row r="33" spans="1:22" s="46" customFormat="1" x14ac:dyDescent="0.2">
      <c r="A33" s="357"/>
      <c r="B33" s="363"/>
      <c r="C33" s="357"/>
      <c r="D33" s="357"/>
      <c r="E33" s="357"/>
      <c r="F33" s="44">
        <v>2024</v>
      </c>
      <c r="G33" s="94">
        <v>1044500</v>
      </c>
      <c r="H33" s="49"/>
      <c r="I33" s="94">
        <v>1044500</v>
      </c>
      <c r="J33" s="49"/>
      <c r="K33" s="49"/>
      <c r="L33" s="49"/>
      <c r="M33" s="94">
        <v>1044500</v>
      </c>
      <c r="N33" s="407"/>
      <c r="O33" s="357"/>
      <c r="P33" s="354"/>
      <c r="Q33" s="395"/>
      <c r="R33" s="363"/>
      <c r="S33" s="357"/>
      <c r="T33" s="45"/>
      <c r="U33" s="45"/>
      <c r="V33" s="45"/>
    </row>
    <row r="34" spans="1:22" s="46" customFormat="1" x14ac:dyDescent="0.2">
      <c r="A34" s="358"/>
      <c r="B34" s="364"/>
      <c r="C34" s="358"/>
      <c r="D34" s="358"/>
      <c r="E34" s="358"/>
      <c r="F34" s="44">
        <v>2025</v>
      </c>
      <c r="G34" s="94">
        <v>474900</v>
      </c>
      <c r="H34" s="49"/>
      <c r="I34" s="94">
        <v>474900</v>
      </c>
      <c r="J34" s="49"/>
      <c r="K34" s="49"/>
      <c r="L34" s="49"/>
      <c r="M34" s="94">
        <v>474900</v>
      </c>
      <c r="N34" s="408"/>
      <c r="O34" s="358"/>
      <c r="P34" s="355"/>
      <c r="Q34" s="396"/>
      <c r="R34" s="364"/>
      <c r="S34" s="358"/>
      <c r="T34" s="45"/>
      <c r="U34" s="45"/>
      <c r="V34" s="45"/>
    </row>
    <row r="35" spans="1:22" s="46" customFormat="1" ht="12.75" customHeight="1" x14ac:dyDescent="0.2">
      <c r="A35" s="400">
        <v>7</v>
      </c>
      <c r="B35" s="385" t="s">
        <v>178</v>
      </c>
      <c r="C35" s="400" t="s">
        <v>735</v>
      </c>
      <c r="D35" s="400" t="s">
        <v>98</v>
      </c>
      <c r="E35" s="400"/>
      <c r="F35" s="237" t="s">
        <v>1081</v>
      </c>
      <c r="G35" s="238">
        <f>SUM(G36:G45)</f>
        <v>3425654</v>
      </c>
      <c r="H35" s="238"/>
      <c r="I35" s="238">
        <f>SUM(I36:I45)</f>
        <v>3425654</v>
      </c>
      <c r="J35" s="238">
        <f>SUM(J36:J39)</f>
        <v>0</v>
      </c>
      <c r="K35" s="238">
        <f>SUM(K36:K45)</f>
        <v>1753412</v>
      </c>
      <c r="L35" s="238">
        <f>SUM(L36:L39)</f>
        <v>0</v>
      </c>
      <c r="M35" s="238">
        <f>SUM(M36:M45)</f>
        <v>1672242</v>
      </c>
      <c r="N35" s="403"/>
      <c r="O35" s="400" t="s">
        <v>53</v>
      </c>
      <c r="P35" s="420"/>
      <c r="Q35" s="397"/>
      <c r="R35" s="385" t="s">
        <v>44</v>
      </c>
      <c r="S35" s="400"/>
      <c r="T35" s="45"/>
      <c r="U35" s="45"/>
      <c r="V35" s="47" t="s">
        <v>568</v>
      </c>
    </row>
    <row r="36" spans="1:22" s="46" customFormat="1" ht="12.75" customHeight="1" x14ac:dyDescent="0.2">
      <c r="A36" s="401"/>
      <c r="B36" s="386"/>
      <c r="C36" s="401"/>
      <c r="D36" s="401"/>
      <c r="E36" s="401"/>
      <c r="F36" s="237">
        <v>2021</v>
      </c>
      <c r="G36" s="238">
        <v>394280</v>
      </c>
      <c r="H36" s="238"/>
      <c r="I36" s="238">
        <v>394280</v>
      </c>
      <c r="J36" s="238"/>
      <c r="K36" s="238">
        <v>99500</v>
      </c>
      <c r="L36" s="238"/>
      <c r="M36" s="238">
        <f>I36-K36</f>
        <v>294780</v>
      </c>
      <c r="N36" s="404"/>
      <c r="O36" s="401"/>
      <c r="P36" s="421"/>
      <c r="Q36" s="398"/>
      <c r="R36" s="386"/>
      <c r="S36" s="401"/>
      <c r="T36" s="45"/>
      <c r="U36" s="45"/>
      <c r="V36" s="47"/>
    </row>
    <row r="37" spans="1:22" s="46" customFormat="1" ht="12.75" customHeight="1" x14ac:dyDescent="0.2">
      <c r="A37" s="401"/>
      <c r="B37" s="386"/>
      <c r="C37" s="401"/>
      <c r="D37" s="401"/>
      <c r="E37" s="401"/>
      <c r="F37" s="237">
        <v>2022</v>
      </c>
      <c r="G37" s="238">
        <v>749874</v>
      </c>
      <c r="H37" s="238"/>
      <c r="I37" s="238">
        <v>749874</v>
      </c>
      <c r="J37" s="238"/>
      <c r="K37" s="238">
        <v>653712</v>
      </c>
      <c r="L37" s="238"/>
      <c r="M37" s="238">
        <f>I37-K37</f>
        <v>96162</v>
      </c>
      <c r="N37" s="404"/>
      <c r="O37" s="401"/>
      <c r="P37" s="421"/>
      <c r="Q37" s="398"/>
      <c r="R37" s="386"/>
      <c r="S37" s="401"/>
      <c r="T37" s="45"/>
      <c r="U37" s="45"/>
      <c r="V37" s="47"/>
    </row>
    <row r="38" spans="1:22" s="46" customFormat="1" ht="12.75" customHeight="1" x14ac:dyDescent="0.2">
      <c r="A38" s="401"/>
      <c r="B38" s="386"/>
      <c r="C38" s="401"/>
      <c r="D38" s="401"/>
      <c r="E38" s="401"/>
      <c r="F38" s="237">
        <v>2023</v>
      </c>
      <c r="G38" s="238">
        <v>997800</v>
      </c>
      <c r="H38" s="238"/>
      <c r="I38" s="238">
        <v>997800</v>
      </c>
      <c r="J38" s="238"/>
      <c r="K38" s="238">
        <v>600000</v>
      </c>
      <c r="L38" s="238"/>
      <c r="M38" s="238">
        <f>I38-K38</f>
        <v>397800</v>
      </c>
      <c r="N38" s="404"/>
      <c r="O38" s="401"/>
      <c r="P38" s="421"/>
      <c r="Q38" s="398"/>
      <c r="R38" s="386"/>
      <c r="S38" s="401"/>
      <c r="T38" s="45"/>
      <c r="U38" s="45"/>
      <c r="V38" s="47"/>
    </row>
    <row r="39" spans="1:22" s="46" customFormat="1" ht="12.75" customHeight="1" x14ac:dyDescent="0.2">
      <c r="A39" s="401"/>
      <c r="B39" s="386"/>
      <c r="C39" s="401"/>
      <c r="D39" s="401"/>
      <c r="E39" s="401"/>
      <c r="F39" s="237">
        <v>2024</v>
      </c>
      <c r="G39" s="238">
        <v>541800</v>
      </c>
      <c r="H39" s="238"/>
      <c r="I39" s="238">
        <v>541800</v>
      </c>
      <c r="J39" s="238"/>
      <c r="K39" s="238">
        <v>400200</v>
      </c>
      <c r="L39" s="238"/>
      <c r="M39" s="238">
        <v>141600</v>
      </c>
      <c r="N39" s="404"/>
      <c r="O39" s="401"/>
      <c r="P39" s="421"/>
      <c r="Q39" s="398"/>
      <c r="R39" s="386"/>
      <c r="S39" s="401"/>
      <c r="T39" s="45"/>
      <c r="U39" s="45"/>
      <c r="V39" s="47"/>
    </row>
    <row r="40" spans="1:22" s="46" customFormat="1" ht="12.75" customHeight="1" x14ac:dyDescent="0.2">
      <c r="A40" s="401"/>
      <c r="B40" s="386"/>
      <c r="C40" s="401"/>
      <c r="D40" s="401"/>
      <c r="E40" s="401"/>
      <c r="F40" s="237">
        <v>2025</v>
      </c>
      <c r="G40" s="238">
        <v>107900</v>
      </c>
      <c r="H40" s="238"/>
      <c r="I40" s="238">
        <v>107900</v>
      </c>
      <c r="J40" s="238"/>
      <c r="K40" s="238"/>
      <c r="L40" s="238"/>
      <c r="M40" s="238">
        <v>107900</v>
      </c>
      <c r="N40" s="404"/>
      <c r="O40" s="401"/>
      <c r="P40" s="421"/>
      <c r="Q40" s="398"/>
      <c r="R40" s="386"/>
      <c r="S40" s="401"/>
      <c r="T40" s="45"/>
      <c r="U40" s="45"/>
      <c r="V40" s="47"/>
    </row>
    <row r="41" spans="1:22" s="46" customFormat="1" ht="12.75" customHeight="1" x14ac:dyDescent="0.2">
      <c r="A41" s="401"/>
      <c r="B41" s="386"/>
      <c r="C41" s="401"/>
      <c r="D41" s="401"/>
      <c r="E41" s="401"/>
      <c r="F41" s="237">
        <v>2026</v>
      </c>
      <c r="G41" s="238">
        <v>69800</v>
      </c>
      <c r="H41" s="238"/>
      <c r="I41" s="238">
        <v>69800</v>
      </c>
      <c r="J41" s="238"/>
      <c r="K41" s="238"/>
      <c r="L41" s="238"/>
      <c r="M41" s="238">
        <v>69800</v>
      </c>
      <c r="N41" s="404"/>
      <c r="O41" s="401"/>
      <c r="P41" s="421"/>
      <c r="Q41" s="398"/>
      <c r="R41" s="386"/>
      <c r="S41" s="401"/>
      <c r="T41" s="45"/>
      <c r="U41" s="45"/>
      <c r="V41" s="47"/>
    </row>
    <row r="42" spans="1:22" s="46" customFormat="1" ht="12.75" customHeight="1" x14ac:dyDescent="0.2">
      <c r="A42" s="401"/>
      <c r="B42" s="386"/>
      <c r="C42" s="401"/>
      <c r="D42" s="401"/>
      <c r="E42" s="401"/>
      <c r="F42" s="237">
        <v>2027</v>
      </c>
      <c r="G42" s="238">
        <v>61400</v>
      </c>
      <c r="H42" s="238"/>
      <c r="I42" s="238">
        <v>61400</v>
      </c>
      <c r="J42" s="238"/>
      <c r="K42" s="238"/>
      <c r="L42" s="238"/>
      <c r="M42" s="238">
        <v>61400</v>
      </c>
      <c r="N42" s="404"/>
      <c r="O42" s="401"/>
      <c r="P42" s="421"/>
      <c r="Q42" s="398"/>
      <c r="R42" s="386"/>
      <c r="S42" s="401"/>
      <c r="T42" s="45"/>
      <c r="U42" s="45"/>
      <c r="V42" s="47"/>
    </row>
    <row r="43" spans="1:22" s="46" customFormat="1" ht="12.75" customHeight="1" x14ac:dyDescent="0.2">
      <c r="A43" s="401"/>
      <c r="B43" s="386"/>
      <c r="C43" s="401"/>
      <c r="D43" s="401"/>
      <c r="E43" s="401"/>
      <c r="F43" s="237">
        <v>2028</v>
      </c>
      <c r="G43" s="238">
        <v>58700</v>
      </c>
      <c r="H43" s="238"/>
      <c r="I43" s="238">
        <v>58700</v>
      </c>
      <c r="J43" s="238"/>
      <c r="K43" s="238"/>
      <c r="L43" s="238"/>
      <c r="M43" s="238">
        <v>58700</v>
      </c>
      <c r="N43" s="404"/>
      <c r="O43" s="401"/>
      <c r="P43" s="421"/>
      <c r="Q43" s="398"/>
      <c r="R43" s="386"/>
      <c r="S43" s="401"/>
      <c r="T43" s="45"/>
      <c r="U43" s="45"/>
      <c r="V43" s="47"/>
    </row>
    <row r="44" spans="1:22" s="46" customFormat="1" ht="12.75" customHeight="1" x14ac:dyDescent="0.2">
      <c r="A44" s="401"/>
      <c r="B44" s="386"/>
      <c r="C44" s="401"/>
      <c r="D44" s="401"/>
      <c r="E44" s="401"/>
      <c r="F44" s="237">
        <v>2029</v>
      </c>
      <c r="G44" s="238">
        <v>58700</v>
      </c>
      <c r="H44" s="238"/>
      <c r="I44" s="238">
        <v>58700</v>
      </c>
      <c r="J44" s="238"/>
      <c r="K44" s="238"/>
      <c r="L44" s="238"/>
      <c r="M44" s="238">
        <v>58700</v>
      </c>
      <c r="N44" s="404"/>
      <c r="O44" s="401"/>
      <c r="P44" s="421"/>
      <c r="Q44" s="398"/>
      <c r="R44" s="386"/>
      <c r="S44" s="401"/>
      <c r="T44" s="45"/>
      <c r="U44" s="45"/>
      <c r="V44" s="47"/>
    </row>
    <row r="45" spans="1:22" s="46" customFormat="1" ht="12.75" customHeight="1" x14ac:dyDescent="0.2">
      <c r="A45" s="402"/>
      <c r="B45" s="387"/>
      <c r="C45" s="402"/>
      <c r="D45" s="402"/>
      <c r="E45" s="402"/>
      <c r="F45" s="237" t="s">
        <v>1082</v>
      </c>
      <c r="G45" s="238">
        <v>385400</v>
      </c>
      <c r="H45" s="238"/>
      <c r="I45" s="238">
        <v>385400</v>
      </c>
      <c r="J45" s="238"/>
      <c r="K45" s="238"/>
      <c r="L45" s="238"/>
      <c r="M45" s="238">
        <v>385400</v>
      </c>
      <c r="N45" s="405"/>
      <c r="O45" s="402"/>
      <c r="P45" s="422"/>
      <c r="Q45" s="399"/>
      <c r="R45" s="387"/>
      <c r="S45" s="402"/>
      <c r="T45" s="45"/>
      <c r="U45" s="45"/>
      <c r="V45" s="47"/>
    </row>
    <row r="46" spans="1:22" s="45" customFormat="1" ht="63.75" customHeight="1" x14ac:dyDescent="0.2">
      <c r="A46" s="237">
        <v>8</v>
      </c>
      <c r="B46" s="295" t="s">
        <v>983</v>
      </c>
      <c r="C46" s="237" t="s">
        <v>984</v>
      </c>
      <c r="D46" s="104" t="s">
        <v>98</v>
      </c>
      <c r="E46" s="237"/>
      <c r="F46" s="237" t="s">
        <v>985</v>
      </c>
      <c r="G46" s="238">
        <v>30000000</v>
      </c>
      <c r="H46" s="238">
        <v>30000000</v>
      </c>
      <c r="I46" s="238">
        <v>30000000</v>
      </c>
      <c r="J46" s="238"/>
      <c r="K46" s="238"/>
      <c r="L46" s="238"/>
      <c r="M46" s="238"/>
      <c r="N46" s="253" t="s">
        <v>233</v>
      </c>
      <c r="O46" s="237" t="s">
        <v>1049</v>
      </c>
      <c r="P46" s="246"/>
      <c r="Q46" s="297"/>
      <c r="R46" s="295" t="s">
        <v>1074</v>
      </c>
      <c r="S46" s="237"/>
      <c r="V46" s="47"/>
    </row>
    <row r="47" spans="1:22" s="45" customFormat="1" ht="63.75" x14ac:dyDescent="0.2">
      <c r="A47" s="298">
        <v>9</v>
      </c>
      <c r="B47" s="295" t="s">
        <v>986</v>
      </c>
      <c r="C47" s="237" t="s">
        <v>984</v>
      </c>
      <c r="D47" s="104" t="s">
        <v>98</v>
      </c>
      <c r="E47" s="237"/>
      <c r="F47" s="237" t="s">
        <v>233</v>
      </c>
      <c r="G47" s="238">
        <v>10000000</v>
      </c>
      <c r="H47" s="238"/>
      <c r="I47" s="238">
        <v>10000000</v>
      </c>
      <c r="J47" s="238"/>
      <c r="K47" s="238"/>
      <c r="L47" s="238"/>
      <c r="M47" s="238"/>
      <c r="N47" s="237" t="s">
        <v>233</v>
      </c>
      <c r="O47" s="237" t="s">
        <v>1049</v>
      </c>
      <c r="P47" s="246"/>
      <c r="Q47" s="297"/>
      <c r="R47" s="295" t="s">
        <v>987</v>
      </c>
      <c r="S47" s="237"/>
      <c r="V47" s="47"/>
    </row>
    <row r="48" spans="1:22" s="45" customFormat="1" ht="78" customHeight="1" x14ac:dyDescent="0.2">
      <c r="A48" s="180">
        <v>10</v>
      </c>
      <c r="B48" s="183" t="s">
        <v>649</v>
      </c>
      <c r="C48" s="180" t="s">
        <v>569</v>
      </c>
      <c r="D48" s="187" t="s">
        <v>98</v>
      </c>
      <c r="E48" s="311"/>
      <c r="F48" s="44" t="s">
        <v>233</v>
      </c>
      <c r="G48" s="44" t="s">
        <v>233</v>
      </c>
      <c r="H48" s="90">
        <v>0</v>
      </c>
      <c r="I48" s="90"/>
      <c r="J48" s="90">
        <v>0</v>
      </c>
      <c r="K48" s="90">
        <v>0</v>
      </c>
      <c r="L48" s="90">
        <v>0</v>
      </c>
      <c r="M48" s="90"/>
      <c r="N48" s="180"/>
      <c r="O48" s="180" t="s">
        <v>220</v>
      </c>
      <c r="P48" s="311"/>
      <c r="Q48" s="180"/>
      <c r="R48" s="183" t="s">
        <v>893</v>
      </c>
      <c r="S48" s="180"/>
      <c r="T48" s="47" t="s">
        <v>570</v>
      </c>
      <c r="U48" s="47" t="s">
        <v>571</v>
      </c>
      <c r="V48" s="47" t="s">
        <v>572</v>
      </c>
    </row>
    <row r="49" spans="1:22" s="45" customFormat="1" ht="51" x14ac:dyDescent="0.2">
      <c r="A49" s="180">
        <v>11</v>
      </c>
      <c r="B49" s="183" t="s">
        <v>582</v>
      </c>
      <c r="C49" s="180" t="s">
        <v>583</v>
      </c>
      <c r="D49" s="180" t="s">
        <v>98</v>
      </c>
      <c r="E49" s="180" t="s">
        <v>760</v>
      </c>
      <c r="F49" s="44" t="s">
        <v>233</v>
      </c>
      <c r="G49" s="90" t="s">
        <v>233</v>
      </c>
      <c r="H49" s="90"/>
      <c r="I49" s="90"/>
      <c r="J49" s="90"/>
      <c r="L49" s="90"/>
      <c r="M49" s="90"/>
      <c r="N49" s="180"/>
      <c r="O49" s="180" t="s">
        <v>621</v>
      </c>
      <c r="P49" s="311"/>
      <c r="Q49" s="202"/>
      <c r="R49" s="183" t="s">
        <v>904</v>
      </c>
      <c r="S49" s="180"/>
      <c r="U49" s="47"/>
      <c r="V49" s="47"/>
    </row>
    <row r="50" spans="1:22" s="46" customFormat="1" ht="15" customHeight="1" x14ac:dyDescent="0.2">
      <c r="A50" s="356">
        <v>12</v>
      </c>
      <c r="B50" s="362" t="s">
        <v>646</v>
      </c>
      <c r="C50" s="356" t="s">
        <v>782</v>
      </c>
      <c r="D50" s="356" t="s">
        <v>971</v>
      </c>
      <c r="E50" s="356"/>
      <c r="F50" s="44" t="s">
        <v>939</v>
      </c>
      <c r="G50" s="94">
        <f>SUM(G51:G59)</f>
        <v>4034900</v>
      </c>
      <c r="H50" s="94"/>
      <c r="I50" s="94">
        <f>SUM(I51:I59)</f>
        <v>4034900</v>
      </c>
      <c r="J50" s="94">
        <v>0</v>
      </c>
      <c r="K50" s="94">
        <v>0</v>
      </c>
      <c r="L50" s="94">
        <v>0</v>
      </c>
      <c r="M50" s="94">
        <f>SUM(M51:M59)</f>
        <v>4034900</v>
      </c>
      <c r="N50" s="406"/>
      <c r="O50" s="356" t="s">
        <v>747</v>
      </c>
      <c r="P50" s="356" t="s">
        <v>840</v>
      </c>
      <c r="Q50" s="394"/>
      <c r="R50" s="362" t="s">
        <v>1028</v>
      </c>
      <c r="S50" s="356"/>
      <c r="T50" s="47" t="s">
        <v>560</v>
      </c>
      <c r="U50" s="47" t="s">
        <v>560</v>
      </c>
      <c r="V50" s="47" t="s">
        <v>561</v>
      </c>
    </row>
    <row r="51" spans="1:22" s="46" customFormat="1" ht="15" customHeight="1" x14ac:dyDescent="0.2">
      <c r="A51" s="357"/>
      <c r="B51" s="363"/>
      <c r="C51" s="357"/>
      <c r="D51" s="357"/>
      <c r="E51" s="357"/>
      <c r="F51" s="44" t="s">
        <v>645</v>
      </c>
      <c r="G51" s="94">
        <v>191400</v>
      </c>
      <c r="H51" s="94"/>
      <c r="I51" s="94">
        <v>191400</v>
      </c>
      <c r="J51" s="94"/>
      <c r="K51" s="94"/>
      <c r="L51" s="94"/>
      <c r="M51" s="94">
        <v>191400</v>
      </c>
      <c r="N51" s="407"/>
      <c r="O51" s="357"/>
      <c r="P51" s="357"/>
      <c r="Q51" s="395"/>
      <c r="R51" s="363"/>
      <c r="S51" s="357"/>
      <c r="T51" s="47"/>
      <c r="U51" s="47"/>
      <c r="V51" s="47"/>
    </row>
    <row r="52" spans="1:22" s="46" customFormat="1" ht="15" customHeight="1" x14ac:dyDescent="0.2">
      <c r="A52" s="357"/>
      <c r="B52" s="363"/>
      <c r="C52" s="357"/>
      <c r="D52" s="357"/>
      <c r="E52" s="357"/>
      <c r="F52" s="44">
        <v>2018</v>
      </c>
      <c r="G52" s="94">
        <v>8100</v>
      </c>
      <c r="H52" s="94"/>
      <c r="I52" s="94">
        <v>8100</v>
      </c>
      <c r="J52" s="94"/>
      <c r="K52" s="94"/>
      <c r="L52" s="94"/>
      <c r="M52" s="94">
        <v>8100</v>
      </c>
      <c r="N52" s="407"/>
      <c r="O52" s="357"/>
      <c r="P52" s="357"/>
      <c r="Q52" s="395"/>
      <c r="R52" s="363"/>
      <c r="S52" s="357"/>
      <c r="T52" s="47"/>
      <c r="U52" s="47"/>
      <c r="V52" s="47"/>
    </row>
    <row r="53" spans="1:22" s="46" customFormat="1" ht="15" customHeight="1" x14ac:dyDescent="0.2">
      <c r="A53" s="357"/>
      <c r="B53" s="363"/>
      <c r="C53" s="357"/>
      <c r="D53" s="357"/>
      <c r="E53" s="357"/>
      <c r="F53" s="44">
        <v>2019</v>
      </c>
      <c r="G53" s="94">
        <v>19500</v>
      </c>
      <c r="H53" s="94"/>
      <c r="I53" s="94">
        <v>19500</v>
      </c>
      <c r="J53" s="94"/>
      <c r="K53" s="94"/>
      <c r="L53" s="94"/>
      <c r="M53" s="94">
        <v>19500</v>
      </c>
      <c r="N53" s="407"/>
      <c r="O53" s="357"/>
      <c r="P53" s="357"/>
      <c r="Q53" s="395"/>
      <c r="R53" s="363"/>
      <c r="S53" s="357"/>
      <c r="T53" s="47"/>
      <c r="U53" s="47"/>
      <c r="V53" s="47"/>
    </row>
    <row r="54" spans="1:22" s="46" customFormat="1" ht="15" customHeight="1" x14ac:dyDescent="0.2">
      <c r="A54" s="357"/>
      <c r="B54" s="363"/>
      <c r="C54" s="357"/>
      <c r="D54" s="357"/>
      <c r="E54" s="357"/>
      <c r="F54" s="44">
        <v>2020</v>
      </c>
      <c r="G54" s="94">
        <v>166600</v>
      </c>
      <c r="H54" s="94"/>
      <c r="I54" s="94">
        <v>166600</v>
      </c>
      <c r="J54" s="94"/>
      <c r="K54" s="94"/>
      <c r="L54" s="94"/>
      <c r="M54" s="94">
        <v>166600</v>
      </c>
      <c r="N54" s="407"/>
      <c r="O54" s="357"/>
      <c r="P54" s="357"/>
      <c r="Q54" s="395"/>
      <c r="R54" s="363"/>
      <c r="S54" s="357"/>
      <c r="T54" s="47"/>
      <c r="U54" s="47"/>
      <c r="V54" s="47"/>
    </row>
    <row r="55" spans="1:22" s="46" customFormat="1" ht="15" customHeight="1" x14ac:dyDescent="0.2">
      <c r="A55" s="357"/>
      <c r="B55" s="363"/>
      <c r="C55" s="357"/>
      <c r="D55" s="357"/>
      <c r="E55" s="357"/>
      <c r="F55" s="44">
        <v>2021</v>
      </c>
      <c r="G55" s="94">
        <v>489800</v>
      </c>
      <c r="H55" s="94"/>
      <c r="I55" s="94">
        <v>489800</v>
      </c>
      <c r="J55" s="94"/>
      <c r="K55" s="94"/>
      <c r="L55" s="94"/>
      <c r="M55" s="94">
        <v>489800</v>
      </c>
      <c r="N55" s="407"/>
      <c r="O55" s="357"/>
      <c r="P55" s="357"/>
      <c r="Q55" s="395"/>
      <c r="R55" s="363"/>
      <c r="S55" s="357"/>
      <c r="T55" s="47"/>
      <c r="U55" s="47"/>
      <c r="V55" s="47"/>
    </row>
    <row r="56" spans="1:22" s="46" customFormat="1" ht="15" customHeight="1" x14ac:dyDescent="0.2">
      <c r="A56" s="357"/>
      <c r="B56" s="363"/>
      <c r="C56" s="357"/>
      <c r="D56" s="357"/>
      <c r="E56" s="357"/>
      <c r="F56" s="44">
        <v>2022</v>
      </c>
      <c r="G56" s="94">
        <v>1506900</v>
      </c>
      <c r="H56" s="94"/>
      <c r="I56" s="94">
        <v>1506900</v>
      </c>
      <c r="J56" s="94"/>
      <c r="K56" s="94"/>
      <c r="L56" s="94"/>
      <c r="M56" s="94">
        <v>1506900</v>
      </c>
      <c r="N56" s="407"/>
      <c r="O56" s="357"/>
      <c r="P56" s="357"/>
      <c r="Q56" s="395"/>
      <c r="R56" s="363"/>
      <c r="S56" s="357"/>
      <c r="T56" s="47"/>
      <c r="U56" s="47"/>
      <c r="V56" s="47"/>
    </row>
    <row r="57" spans="1:22" s="46" customFormat="1" ht="15" customHeight="1" x14ac:dyDescent="0.2">
      <c r="A57" s="357"/>
      <c r="B57" s="363"/>
      <c r="C57" s="357"/>
      <c r="D57" s="357"/>
      <c r="E57" s="357"/>
      <c r="F57" s="44">
        <v>2023</v>
      </c>
      <c r="G57" s="94">
        <v>686100</v>
      </c>
      <c r="H57" s="94"/>
      <c r="I57" s="94">
        <v>686100</v>
      </c>
      <c r="J57" s="94"/>
      <c r="K57" s="94"/>
      <c r="L57" s="94"/>
      <c r="M57" s="94">
        <v>686100</v>
      </c>
      <c r="N57" s="407"/>
      <c r="O57" s="357"/>
      <c r="P57" s="357"/>
      <c r="Q57" s="395"/>
      <c r="R57" s="363"/>
      <c r="S57" s="357"/>
      <c r="T57" s="47"/>
      <c r="U57" s="47"/>
      <c r="V57" s="47"/>
    </row>
    <row r="58" spans="1:22" s="46" customFormat="1" ht="15" customHeight="1" x14ac:dyDescent="0.2">
      <c r="A58" s="357"/>
      <c r="B58" s="363"/>
      <c r="C58" s="357"/>
      <c r="D58" s="357"/>
      <c r="E58" s="357"/>
      <c r="F58" s="44">
        <v>2024</v>
      </c>
      <c r="G58" s="94">
        <v>446900</v>
      </c>
      <c r="H58" s="94"/>
      <c r="I58" s="94">
        <v>446900</v>
      </c>
      <c r="J58" s="94"/>
      <c r="K58" s="94"/>
      <c r="L58" s="94"/>
      <c r="M58" s="94">
        <v>446900</v>
      </c>
      <c r="N58" s="407"/>
      <c r="O58" s="357"/>
      <c r="P58" s="357"/>
      <c r="Q58" s="395"/>
      <c r="R58" s="363"/>
      <c r="S58" s="357"/>
      <c r="T58" s="47"/>
      <c r="U58" s="47"/>
      <c r="V58" s="47"/>
    </row>
    <row r="59" spans="1:22" s="46" customFormat="1" ht="15" customHeight="1" x14ac:dyDescent="0.2">
      <c r="A59" s="358"/>
      <c r="B59" s="364"/>
      <c r="C59" s="358"/>
      <c r="D59" s="358"/>
      <c r="E59" s="358"/>
      <c r="F59" s="44">
        <v>2025</v>
      </c>
      <c r="G59" s="94">
        <v>519600</v>
      </c>
      <c r="H59" s="94"/>
      <c r="I59" s="94">
        <v>519600</v>
      </c>
      <c r="J59" s="94"/>
      <c r="K59" s="94"/>
      <c r="L59" s="94"/>
      <c r="M59" s="94">
        <v>519600</v>
      </c>
      <c r="N59" s="408"/>
      <c r="O59" s="358"/>
      <c r="P59" s="358"/>
      <c r="Q59" s="396"/>
      <c r="R59" s="364"/>
      <c r="S59" s="358"/>
      <c r="T59" s="47"/>
      <c r="U59" s="47"/>
      <c r="V59" s="47"/>
    </row>
    <row r="60" spans="1:22" s="46" customFormat="1" ht="13.5" customHeight="1" x14ac:dyDescent="0.2">
      <c r="A60" s="356">
        <v>13</v>
      </c>
      <c r="B60" s="362" t="s">
        <v>972</v>
      </c>
      <c r="C60" s="356" t="s">
        <v>782</v>
      </c>
      <c r="D60" s="356" t="s">
        <v>971</v>
      </c>
      <c r="E60" s="356"/>
      <c r="F60" s="44" t="s">
        <v>967</v>
      </c>
      <c r="G60" s="94">
        <f>SUM(G61:G66)</f>
        <v>3300400</v>
      </c>
      <c r="H60" s="110"/>
      <c r="I60" s="94">
        <f>SUM(I61:I66)</f>
        <v>3300400</v>
      </c>
      <c r="J60" s="94">
        <v>0</v>
      </c>
      <c r="K60" s="94">
        <v>0</v>
      </c>
      <c r="L60" s="94">
        <v>0</v>
      </c>
      <c r="M60" s="94">
        <f>SUM(M61:M66)</f>
        <v>3300400</v>
      </c>
      <c r="N60" s="406"/>
      <c r="O60" s="356" t="s">
        <v>748</v>
      </c>
      <c r="P60" s="356" t="s">
        <v>840</v>
      </c>
      <c r="Q60" s="394"/>
      <c r="R60" s="362" t="s">
        <v>1083</v>
      </c>
      <c r="S60" s="356"/>
      <c r="T60" s="45"/>
      <c r="U60" s="45"/>
      <c r="V60" s="47" t="s">
        <v>567</v>
      </c>
    </row>
    <row r="61" spans="1:22" s="46" customFormat="1" ht="13.5" customHeight="1" x14ac:dyDescent="0.2">
      <c r="A61" s="357"/>
      <c r="B61" s="363"/>
      <c r="C61" s="357"/>
      <c r="D61" s="357"/>
      <c r="E61" s="357"/>
      <c r="F61" s="44" t="s">
        <v>645</v>
      </c>
      <c r="G61" s="94">
        <v>63900</v>
      </c>
      <c r="H61" s="94"/>
      <c r="I61" s="94">
        <v>63900</v>
      </c>
      <c r="J61" s="94"/>
      <c r="K61" s="94"/>
      <c r="L61" s="94"/>
      <c r="M61" s="94">
        <v>63900</v>
      </c>
      <c r="N61" s="407"/>
      <c r="O61" s="357"/>
      <c r="P61" s="357"/>
      <c r="Q61" s="395"/>
      <c r="R61" s="363"/>
      <c r="S61" s="357"/>
      <c r="T61" s="45"/>
      <c r="U61" s="45"/>
      <c r="V61" s="47"/>
    </row>
    <row r="62" spans="1:22" s="46" customFormat="1" ht="13.5" customHeight="1" x14ac:dyDescent="0.2">
      <c r="A62" s="357"/>
      <c r="B62" s="363"/>
      <c r="C62" s="357"/>
      <c r="D62" s="357"/>
      <c r="E62" s="357"/>
      <c r="F62" s="44">
        <v>2018</v>
      </c>
      <c r="G62" s="94">
        <v>138900</v>
      </c>
      <c r="H62" s="94"/>
      <c r="I62" s="94">
        <v>138900</v>
      </c>
      <c r="J62" s="94"/>
      <c r="K62" s="94"/>
      <c r="L62" s="94"/>
      <c r="M62" s="94">
        <v>138900</v>
      </c>
      <c r="N62" s="407"/>
      <c r="O62" s="357"/>
      <c r="P62" s="357"/>
      <c r="Q62" s="395"/>
      <c r="R62" s="363"/>
      <c r="S62" s="357"/>
      <c r="T62" s="45"/>
      <c r="U62" s="45"/>
      <c r="V62" s="47"/>
    </row>
    <row r="63" spans="1:22" s="46" customFormat="1" ht="13.5" customHeight="1" x14ac:dyDescent="0.2">
      <c r="A63" s="357"/>
      <c r="B63" s="363"/>
      <c r="C63" s="357"/>
      <c r="D63" s="357"/>
      <c r="E63" s="357"/>
      <c r="F63" s="44">
        <v>2019</v>
      </c>
      <c r="G63" s="94">
        <v>22000</v>
      </c>
      <c r="H63" s="94"/>
      <c r="I63" s="94">
        <v>22000</v>
      </c>
      <c r="J63" s="94"/>
      <c r="K63" s="94"/>
      <c r="L63" s="94"/>
      <c r="M63" s="94">
        <v>22000</v>
      </c>
      <c r="N63" s="407"/>
      <c r="O63" s="357"/>
      <c r="P63" s="357"/>
      <c r="Q63" s="395"/>
      <c r="R63" s="363"/>
      <c r="S63" s="357"/>
      <c r="T63" s="45"/>
      <c r="U63" s="45"/>
      <c r="V63" s="47"/>
    </row>
    <row r="64" spans="1:22" s="46" customFormat="1" ht="13.5" customHeight="1" x14ac:dyDescent="0.2">
      <c r="A64" s="357"/>
      <c r="B64" s="363"/>
      <c r="C64" s="357"/>
      <c r="D64" s="357"/>
      <c r="E64" s="357"/>
      <c r="F64" s="44">
        <v>2020</v>
      </c>
      <c r="G64" s="94">
        <v>22100</v>
      </c>
      <c r="H64" s="94"/>
      <c r="I64" s="94">
        <v>22100</v>
      </c>
      <c r="J64" s="94"/>
      <c r="K64" s="94"/>
      <c r="L64" s="94"/>
      <c r="M64" s="94">
        <v>22100</v>
      </c>
      <c r="N64" s="407"/>
      <c r="O64" s="357"/>
      <c r="P64" s="357"/>
      <c r="Q64" s="395"/>
      <c r="R64" s="363"/>
      <c r="S64" s="357"/>
      <c r="T64" s="45"/>
      <c r="U64" s="45"/>
      <c r="V64" s="47"/>
    </row>
    <row r="65" spans="1:22" s="46" customFormat="1" ht="13.5" customHeight="1" x14ac:dyDescent="0.2">
      <c r="A65" s="357"/>
      <c r="B65" s="363"/>
      <c r="C65" s="357"/>
      <c r="D65" s="357"/>
      <c r="E65" s="357"/>
      <c r="F65" s="44">
        <v>2021</v>
      </c>
      <c r="G65" s="94">
        <v>27900</v>
      </c>
      <c r="H65" s="94"/>
      <c r="I65" s="94">
        <v>27900</v>
      </c>
      <c r="J65" s="94"/>
      <c r="K65" s="94"/>
      <c r="L65" s="94"/>
      <c r="M65" s="94">
        <v>27900</v>
      </c>
      <c r="N65" s="407"/>
      <c r="O65" s="357"/>
      <c r="P65" s="357"/>
      <c r="Q65" s="395"/>
      <c r="R65" s="363"/>
      <c r="S65" s="357"/>
      <c r="T65" s="45"/>
      <c r="U65" s="45"/>
      <c r="V65" s="47"/>
    </row>
    <row r="66" spans="1:22" s="46" customFormat="1" ht="13.5" customHeight="1" x14ac:dyDescent="0.2">
      <c r="A66" s="358"/>
      <c r="B66" s="364"/>
      <c r="C66" s="358"/>
      <c r="D66" s="358"/>
      <c r="E66" s="358"/>
      <c r="F66" s="44" t="s">
        <v>961</v>
      </c>
      <c r="G66" s="94">
        <v>3025600</v>
      </c>
      <c r="H66" s="94"/>
      <c r="I66" s="94">
        <v>3025600</v>
      </c>
      <c r="J66" s="94"/>
      <c r="K66" s="94"/>
      <c r="L66" s="94"/>
      <c r="M66" s="94">
        <v>3025600</v>
      </c>
      <c r="N66" s="408"/>
      <c r="O66" s="358"/>
      <c r="P66" s="358"/>
      <c r="Q66" s="396"/>
      <c r="R66" s="364"/>
      <c r="S66" s="358"/>
      <c r="T66" s="45"/>
      <c r="U66" s="45"/>
      <c r="V66" s="47"/>
    </row>
    <row r="67" spans="1:22" s="46" customFormat="1" ht="12.75" customHeight="1" x14ac:dyDescent="0.2">
      <c r="A67" s="356">
        <v>14</v>
      </c>
      <c r="B67" s="362" t="s">
        <v>885</v>
      </c>
      <c r="C67" s="356" t="s">
        <v>782</v>
      </c>
      <c r="D67" s="356" t="s">
        <v>971</v>
      </c>
      <c r="E67" s="356"/>
      <c r="F67" s="44" t="s">
        <v>967</v>
      </c>
      <c r="G67" s="94">
        <f>SUM(G68:G70)</f>
        <v>13370000</v>
      </c>
      <c r="H67" s="94"/>
      <c r="I67" s="94">
        <f>SUM(I68:I70)</f>
        <v>13370000</v>
      </c>
      <c r="J67" s="94"/>
      <c r="K67" s="94">
        <v>0</v>
      </c>
      <c r="L67" s="94">
        <v>0</v>
      </c>
      <c r="M67" s="94">
        <f>SUM(M68:M70)</f>
        <v>13370000</v>
      </c>
      <c r="N67" s="406"/>
      <c r="O67" s="356" t="s">
        <v>749</v>
      </c>
      <c r="P67" s="356" t="s">
        <v>840</v>
      </c>
      <c r="Q67" s="394"/>
      <c r="R67" s="362" t="s">
        <v>962</v>
      </c>
      <c r="S67" s="356"/>
      <c r="T67" s="47"/>
      <c r="U67" s="47"/>
      <c r="V67" s="47" t="s">
        <v>561</v>
      </c>
    </row>
    <row r="68" spans="1:22" s="46" customFormat="1" ht="12.75" customHeight="1" x14ac:dyDescent="0.2">
      <c r="A68" s="357"/>
      <c r="B68" s="363"/>
      <c r="C68" s="357"/>
      <c r="D68" s="357"/>
      <c r="E68" s="357"/>
      <c r="F68" s="44" t="s">
        <v>645</v>
      </c>
      <c r="G68" s="94">
        <v>8300</v>
      </c>
      <c r="H68" s="94"/>
      <c r="I68" s="94">
        <v>8300</v>
      </c>
      <c r="J68" s="94"/>
      <c r="K68" s="94"/>
      <c r="L68" s="94"/>
      <c r="M68" s="94">
        <v>8300</v>
      </c>
      <c r="N68" s="407"/>
      <c r="O68" s="357"/>
      <c r="P68" s="357"/>
      <c r="Q68" s="395"/>
      <c r="R68" s="363"/>
      <c r="S68" s="357"/>
      <c r="T68" s="47"/>
      <c r="U68" s="47"/>
      <c r="V68" s="47"/>
    </row>
    <row r="69" spans="1:22" s="46" customFormat="1" ht="12.75" customHeight="1" x14ac:dyDescent="0.2">
      <c r="A69" s="357"/>
      <c r="B69" s="363"/>
      <c r="C69" s="357"/>
      <c r="D69" s="357"/>
      <c r="E69" s="357"/>
      <c r="F69" s="44">
        <v>2018</v>
      </c>
      <c r="G69" s="94">
        <v>17900</v>
      </c>
      <c r="H69" s="94"/>
      <c r="I69" s="94">
        <v>17900</v>
      </c>
      <c r="J69" s="94"/>
      <c r="K69" s="94"/>
      <c r="L69" s="94"/>
      <c r="M69" s="94">
        <v>17900</v>
      </c>
      <c r="N69" s="407"/>
      <c r="O69" s="357"/>
      <c r="P69" s="357"/>
      <c r="Q69" s="395"/>
      <c r="R69" s="363"/>
      <c r="S69" s="357"/>
      <c r="T69" s="47"/>
      <c r="U69" s="47"/>
      <c r="V69" s="47"/>
    </row>
    <row r="70" spans="1:22" s="46" customFormat="1" ht="12.75" customHeight="1" x14ac:dyDescent="0.2">
      <c r="A70" s="358"/>
      <c r="B70" s="364"/>
      <c r="C70" s="358"/>
      <c r="D70" s="358"/>
      <c r="E70" s="358"/>
      <c r="F70" s="44" t="s">
        <v>961</v>
      </c>
      <c r="G70" s="94">
        <v>13343800</v>
      </c>
      <c r="H70" s="94"/>
      <c r="I70" s="94">
        <v>13343800</v>
      </c>
      <c r="J70" s="94"/>
      <c r="K70" s="94"/>
      <c r="L70" s="94"/>
      <c r="M70" s="94">
        <v>13343800</v>
      </c>
      <c r="N70" s="408"/>
      <c r="O70" s="358"/>
      <c r="P70" s="358"/>
      <c r="Q70" s="396"/>
      <c r="R70" s="364"/>
      <c r="S70" s="358"/>
      <c r="T70" s="47"/>
      <c r="U70" s="47"/>
      <c r="V70" s="47"/>
    </row>
    <row r="71" spans="1:22" s="45" customFormat="1" ht="191.25" x14ac:dyDescent="0.2">
      <c r="A71" s="44">
        <v>15</v>
      </c>
      <c r="B71" s="184" t="s">
        <v>163</v>
      </c>
      <c r="C71" s="181" t="s">
        <v>988</v>
      </c>
      <c r="D71" s="181" t="s">
        <v>131</v>
      </c>
      <c r="E71" s="181" t="s">
        <v>991</v>
      </c>
      <c r="F71" s="180" t="s">
        <v>1059</v>
      </c>
      <c r="G71" s="313">
        <v>75700000</v>
      </c>
      <c r="H71" s="314"/>
      <c r="I71" s="313">
        <v>75700000</v>
      </c>
      <c r="J71" s="314"/>
      <c r="K71" s="314"/>
      <c r="L71" s="314"/>
      <c r="M71" s="314"/>
      <c r="N71" s="196">
        <v>2026</v>
      </c>
      <c r="O71" s="244" t="s">
        <v>1049</v>
      </c>
      <c r="P71" s="255"/>
      <c r="Q71" s="203"/>
      <c r="R71" s="184" t="s">
        <v>1060</v>
      </c>
      <c r="S71" s="181"/>
      <c r="T71" s="47"/>
      <c r="U71" s="47"/>
      <c r="V71" s="47"/>
    </row>
    <row r="72" spans="1:22" s="45" customFormat="1" ht="140.25" x14ac:dyDescent="0.2">
      <c r="A72" s="181">
        <v>16</v>
      </c>
      <c r="B72" s="96" t="s">
        <v>989</v>
      </c>
      <c r="C72" s="44" t="s">
        <v>990</v>
      </c>
      <c r="D72" s="44" t="s">
        <v>98</v>
      </c>
      <c r="E72" s="44"/>
      <c r="F72" s="44" t="s">
        <v>952</v>
      </c>
      <c r="G72" s="94">
        <v>20938000</v>
      </c>
      <c r="H72" s="94"/>
      <c r="I72" s="94">
        <v>20938000</v>
      </c>
      <c r="J72" s="94"/>
      <c r="K72" s="94"/>
      <c r="L72" s="94"/>
      <c r="M72" s="94"/>
      <c r="N72" s="109">
        <v>2026</v>
      </c>
      <c r="O72" s="244" t="s">
        <v>1049</v>
      </c>
      <c r="P72" s="92"/>
      <c r="Q72" s="97"/>
      <c r="R72" s="245" t="s">
        <v>1075</v>
      </c>
      <c r="S72" s="44"/>
      <c r="T72" s="47"/>
      <c r="U72" s="47"/>
      <c r="V72" s="47"/>
    </row>
    <row r="73" spans="1:22" s="45" customFormat="1" ht="21" customHeight="1" x14ac:dyDescent="0.2">
      <c r="A73" s="356">
        <v>17</v>
      </c>
      <c r="B73" s="356" t="s">
        <v>899</v>
      </c>
      <c r="C73" s="356" t="s">
        <v>898</v>
      </c>
      <c r="D73" s="356" t="s">
        <v>98</v>
      </c>
      <c r="E73" s="356"/>
      <c r="F73" s="44">
        <v>2023</v>
      </c>
      <c r="G73" s="94">
        <v>6220</v>
      </c>
      <c r="H73" s="94"/>
      <c r="I73" s="94">
        <v>6022</v>
      </c>
      <c r="J73" s="94"/>
      <c r="K73" s="94"/>
      <c r="L73" s="94"/>
      <c r="M73" s="94">
        <v>6022</v>
      </c>
      <c r="N73" s="492" t="s">
        <v>1038</v>
      </c>
      <c r="O73" s="356" t="s">
        <v>896</v>
      </c>
      <c r="P73" s="495"/>
      <c r="Q73" s="394"/>
      <c r="R73" s="362" t="s">
        <v>1039</v>
      </c>
      <c r="S73" s="356"/>
      <c r="T73" s="47"/>
      <c r="U73" s="47"/>
      <c r="V73" s="47"/>
    </row>
    <row r="74" spans="1:22" s="45" customFormat="1" ht="21" customHeight="1" x14ac:dyDescent="0.2">
      <c r="A74" s="357"/>
      <c r="B74" s="357"/>
      <c r="C74" s="357"/>
      <c r="D74" s="357"/>
      <c r="E74" s="357"/>
      <c r="F74" s="44">
        <v>2025</v>
      </c>
      <c r="G74" s="94">
        <v>8030</v>
      </c>
      <c r="H74" s="94"/>
      <c r="I74" s="94">
        <v>8003</v>
      </c>
      <c r="J74" s="94"/>
      <c r="K74" s="94"/>
      <c r="L74" s="94"/>
      <c r="M74" s="94">
        <v>8003</v>
      </c>
      <c r="N74" s="493"/>
      <c r="O74" s="357"/>
      <c r="P74" s="496"/>
      <c r="Q74" s="395"/>
      <c r="R74" s="363"/>
      <c r="S74" s="357"/>
      <c r="T74" s="47"/>
      <c r="U74" s="47"/>
      <c r="V74" s="47"/>
    </row>
    <row r="75" spans="1:22" s="45" customFormat="1" ht="21" customHeight="1" x14ac:dyDescent="0.2">
      <c r="A75" s="358"/>
      <c r="B75" s="358"/>
      <c r="C75" s="358"/>
      <c r="D75" s="358"/>
      <c r="E75" s="358"/>
      <c r="F75" s="44">
        <v>2027</v>
      </c>
      <c r="G75" s="94">
        <v>129000</v>
      </c>
      <c r="H75" s="94"/>
      <c r="I75" s="94">
        <v>129000</v>
      </c>
      <c r="J75" s="94"/>
      <c r="K75" s="94"/>
      <c r="L75" s="94"/>
      <c r="M75" s="94">
        <v>129000</v>
      </c>
      <c r="N75" s="494"/>
      <c r="O75" s="358"/>
      <c r="P75" s="497"/>
      <c r="Q75" s="396"/>
      <c r="R75" s="364"/>
      <c r="S75" s="358"/>
      <c r="T75" s="47"/>
      <c r="U75" s="47"/>
      <c r="V75" s="47"/>
    </row>
    <row r="76" spans="1:22" s="45" customFormat="1" ht="15" customHeight="1" x14ac:dyDescent="0.2">
      <c r="A76" s="356">
        <v>18</v>
      </c>
      <c r="B76" s="356" t="s">
        <v>897</v>
      </c>
      <c r="C76" s="356" t="s">
        <v>898</v>
      </c>
      <c r="D76" s="356" t="s">
        <v>98</v>
      </c>
      <c r="E76" s="356"/>
      <c r="F76" s="44">
        <v>2023</v>
      </c>
      <c r="G76" s="94">
        <v>9070</v>
      </c>
      <c r="H76" s="94"/>
      <c r="I76" s="94">
        <v>9070</v>
      </c>
      <c r="J76" s="94"/>
      <c r="K76" s="94"/>
      <c r="L76" s="94"/>
      <c r="M76" s="94">
        <v>9070</v>
      </c>
      <c r="N76" s="356">
        <v>2026</v>
      </c>
      <c r="O76" s="356" t="s">
        <v>896</v>
      </c>
      <c r="P76" s="495"/>
      <c r="Q76" s="394"/>
      <c r="R76" s="362" t="s">
        <v>1040</v>
      </c>
      <c r="S76" s="356"/>
      <c r="T76" s="47"/>
      <c r="U76" s="47"/>
      <c r="V76" s="47"/>
    </row>
    <row r="77" spans="1:22" s="45" customFormat="1" x14ac:dyDescent="0.2">
      <c r="A77" s="357"/>
      <c r="B77" s="357"/>
      <c r="C77" s="357"/>
      <c r="D77" s="357"/>
      <c r="E77" s="357"/>
      <c r="F77" s="44">
        <v>2024</v>
      </c>
      <c r="G77" s="94">
        <v>12390</v>
      </c>
      <c r="H77" s="94"/>
      <c r="I77" s="94">
        <v>12390</v>
      </c>
      <c r="J77" s="94"/>
      <c r="K77" s="94"/>
      <c r="L77" s="94"/>
      <c r="M77" s="94">
        <v>12390</v>
      </c>
      <c r="N77" s="357"/>
      <c r="O77" s="357"/>
      <c r="P77" s="496"/>
      <c r="Q77" s="395"/>
      <c r="R77" s="363"/>
      <c r="S77" s="357"/>
      <c r="T77" s="47"/>
      <c r="U77" s="47"/>
      <c r="V77" s="47"/>
    </row>
    <row r="78" spans="1:22" s="45" customFormat="1" x14ac:dyDescent="0.2">
      <c r="A78" s="357"/>
      <c r="B78" s="357"/>
      <c r="C78" s="357"/>
      <c r="D78" s="357"/>
      <c r="E78" s="357"/>
      <c r="F78" s="44">
        <v>2025</v>
      </c>
      <c r="G78" s="94">
        <v>405180</v>
      </c>
      <c r="H78" s="94"/>
      <c r="I78" s="94">
        <v>405180</v>
      </c>
      <c r="J78" s="94"/>
      <c r="K78" s="94"/>
      <c r="L78" s="94"/>
      <c r="M78" s="94">
        <v>405180</v>
      </c>
      <c r="N78" s="357"/>
      <c r="O78" s="357"/>
      <c r="P78" s="496"/>
      <c r="Q78" s="395"/>
      <c r="R78" s="363"/>
      <c r="S78" s="357"/>
      <c r="T78" s="47"/>
      <c r="U78" s="47"/>
      <c r="V78" s="47"/>
    </row>
    <row r="79" spans="1:22" s="45" customFormat="1" x14ac:dyDescent="0.2">
      <c r="A79" s="358"/>
      <c r="B79" s="358"/>
      <c r="C79" s="358"/>
      <c r="D79" s="358"/>
      <c r="E79" s="358"/>
      <c r="F79" s="44">
        <v>2026</v>
      </c>
      <c r="G79" s="94">
        <v>123300</v>
      </c>
      <c r="H79" s="94"/>
      <c r="I79" s="94">
        <v>123300</v>
      </c>
      <c r="J79" s="94"/>
      <c r="K79" s="94"/>
      <c r="L79" s="94"/>
      <c r="M79" s="94">
        <v>123300</v>
      </c>
      <c r="N79" s="358"/>
      <c r="O79" s="358"/>
      <c r="P79" s="497"/>
      <c r="Q79" s="396"/>
      <c r="R79" s="364"/>
      <c r="S79" s="358"/>
      <c r="T79" s="47"/>
      <c r="U79" s="47"/>
      <c r="V79" s="47"/>
    </row>
    <row r="80" spans="1:22" s="45" customFormat="1" ht="102" x14ac:dyDescent="0.2">
      <c r="A80" s="180">
        <v>19</v>
      </c>
      <c r="B80" s="183" t="s">
        <v>900</v>
      </c>
      <c r="C80" s="44" t="s">
        <v>898</v>
      </c>
      <c r="D80" s="44" t="s">
        <v>98</v>
      </c>
      <c r="E80" s="180"/>
      <c r="F80" s="44" t="s">
        <v>968</v>
      </c>
      <c r="G80" s="94">
        <v>105100</v>
      </c>
      <c r="H80" s="94"/>
      <c r="I80" s="94">
        <v>105100</v>
      </c>
      <c r="J80" s="94"/>
      <c r="K80" s="94"/>
      <c r="L80" s="94"/>
      <c r="M80" s="94">
        <v>105100</v>
      </c>
      <c r="N80" s="44" t="s">
        <v>968</v>
      </c>
      <c r="O80" s="44" t="s">
        <v>896</v>
      </c>
      <c r="P80" s="205"/>
      <c r="Q80" s="202"/>
      <c r="R80" s="183"/>
      <c r="S80" s="180"/>
      <c r="T80" s="47"/>
      <c r="U80" s="47"/>
      <c r="V80" s="47"/>
    </row>
    <row r="81" spans="1:22" s="45" customFormat="1" ht="204" x14ac:dyDescent="0.2">
      <c r="A81" s="44">
        <v>20</v>
      </c>
      <c r="B81" s="183" t="s">
        <v>1061</v>
      </c>
      <c r="C81" s="44" t="s">
        <v>1062</v>
      </c>
      <c r="D81" s="44" t="s">
        <v>98</v>
      </c>
      <c r="E81" s="180"/>
      <c r="F81" s="44" t="s">
        <v>1063</v>
      </c>
      <c r="G81" s="94">
        <v>75000000</v>
      </c>
      <c r="H81" s="94"/>
      <c r="I81" s="94">
        <v>75000000</v>
      </c>
      <c r="J81" s="94"/>
      <c r="K81" s="94"/>
      <c r="L81" s="94"/>
      <c r="M81" s="94">
        <v>75000000</v>
      </c>
      <c r="N81" s="44">
        <v>2028</v>
      </c>
      <c r="O81" s="44" t="s">
        <v>1097</v>
      </c>
      <c r="P81" s="205"/>
      <c r="Q81" s="202"/>
      <c r="R81" s="183" t="s">
        <v>1064</v>
      </c>
      <c r="S81" s="44"/>
      <c r="T81" s="47"/>
      <c r="U81" s="47"/>
      <c r="V81" s="47"/>
    </row>
    <row r="82" spans="1:22" s="45" customFormat="1" ht="63" x14ac:dyDescent="0.2">
      <c r="A82" s="44">
        <v>21</v>
      </c>
      <c r="B82" s="264" t="s">
        <v>1085</v>
      </c>
      <c r="C82" s="318" t="s">
        <v>1086</v>
      </c>
      <c r="D82" s="237" t="s">
        <v>98</v>
      </c>
      <c r="E82" s="246"/>
      <c r="F82" s="237" t="s">
        <v>1087</v>
      </c>
      <c r="G82" s="257">
        <v>2396080</v>
      </c>
      <c r="H82" s="239"/>
      <c r="I82" s="257">
        <v>2396080</v>
      </c>
      <c r="J82" s="239"/>
      <c r="K82" s="239"/>
      <c r="L82" s="257"/>
      <c r="M82" s="257">
        <v>2396080</v>
      </c>
      <c r="N82" s="253">
        <v>2030</v>
      </c>
      <c r="O82" s="237" t="s">
        <v>1089</v>
      </c>
      <c r="P82" s="246"/>
      <c r="Q82" s="246"/>
      <c r="R82" s="295" t="s">
        <v>1088</v>
      </c>
      <c r="S82" s="44"/>
      <c r="T82" s="47"/>
      <c r="U82" s="47"/>
      <c r="V82" s="47"/>
    </row>
    <row r="83" spans="1:22" s="43" customFormat="1" ht="23.25" customHeight="1" x14ac:dyDescent="0.25">
      <c r="A83" s="412" t="s">
        <v>714</v>
      </c>
      <c r="B83" s="413"/>
      <c r="C83" s="413"/>
      <c r="D83" s="413"/>
      <c r="E83" s="413"/>
      <c r="F83" s="413"/>
      <c r="G83" s="413"/>
      <c r="H83" s="413"/>
      <c r="I83" s="413"/>
      <c r="J83" s="413"/>
      <c r="K83" s="413"/>
      <c r="L83" s="413"/>
      <c r="M83" s="413"/>
      <c r="N83" s="413"/>
      <c r="O83" s="413"/>
      <c r="P83" s="413"/>
      <c r="Q83" s="413"/>
      <c r="R83" s="413"/>
      <c r="S83" s="413"/>
      <c r="T83" s="50"/>
      <c r="U83" s="50"/>
      <c r="V83" s="47"/>
    </row>
    <row r="84" spans="1:22" s="235" customFormat="1" ht="30" customHeight="1" x14ac:dyDescent="0.2">
      <c r="A84" s="356">
        <v>22</v>
      </c>
      <c r="B84" s="362" t="s">
        <v>920</v>
      </c>
      <c r="C84" s="356" t="s">
        <v>886</v>
      </c>
      <c r="D84" s="356" t="s">
        <v>98</v>
      </c>
      <c r="E84" s="356"/>
      <c r="F84" s="180" t="s">
        <v>964</v>
      </c>
      <c r="G84" s="106">
        <f>SUM(G85:G90)</f>
        <v>16792935.408612289</v>
      </c>
      <c r="H84" s="106">
        <f>SUM(H85:H90)</f>
        <v>2400799.5529999998</v>
      </c>
      <c r="I84" s="106">
        <f>SUM(J84:M84)</f>
        <v>16792935.408612289</v>
      </c>
      <c r="J84" s="106"/>
      <c r="K84" s="108"/>
      <c r="L84" s="108"/>
      <c r="M84" s="106">
        <f>SUM(M85:M90)</f>
        <v>16792935.408612289</v>
      </c>
      <c r="N84" s="430">
        <v>2027</v>
      </c>
      <c r="O84" s="433" t="s">
        <v>888</v>
      </c>
      <c r="P84" s="414"/>
      <c r="Q84" s="436"/>
      <c r="R84" s="417" t="s">
        <v>44</v>
      </c>
      <c r="S84" s="423" t="s">
        <v>1029</v>
      </c>
      <c r="T84" s="51"/>
      <c r="U84" s="51"/>
      <c r="V84" s="52"/>
    </row>
    <row r="85" spans="1:22" s="235" customFormat="1" ht="30" customHeight="1" x14ac:dyDescent="0.2">
      <c r="A85" s="357"/>
      <c r="B85" s="363"/>
      <c r="C85" s="357"/>
      <c r="D85" s="357"/>
      <c r="E85" s="357"/>
      <c r="F85" s="44">
        <v>2022</v>
      </c>
      <c r="G85" s="106">
        <v>583389.42601000005</v>
      </c>
      <c r="H85" s="106">
        <v>590862.22499999998</v>
      </c>
      <c r="I85" s="106">
        <f t="shared" ref="I85:I90" si="0">SUM(J85:M85)</f>
        <v>583389.42601000005</v>
      </c>
      <c r="J85" s="106"/>
      <c r="K85" s="108"/>
      <c r="L85" s="108"/>
      <c r="M85" s="106">
        <v>583389.42601000005</v>
      </c>
      <c r="N85" s="431"/>
      <c r="O85" s="434"/>
      <c r="P85" s="415"/>
      <c r="Q85" s="437"/>
      <c r="R85" s="418"/>
      <c r="S85" s="424"/>
      <c r="T85" s="51"/>
      <c r="U85" s="51"/>
      <c r="V85" s="52"/>
    </row>
    <row r="86" spans="1:22" s="235" customFormat="1" ht="30" customHeight="1" x14ac:dyDescent="0.2">
      <c r="A86" s="357"/>
      <c r="B86" s="363"/>
      <c r="C86" s="357"/>
      <c r="D86" s="357"/>
      <c r="E86" s="357"/>
      <c r="F86" s="44">
        <v>2023</v>
      </c>
      <c r="G86" s="106">
        <v>634068.43213333294</v>
      </c>
      <c r="H86" s="106">
        <v>654076.68099999998</v>
      </c>
      <c r="I86" s="106">
        <f t="shared" si="0"/>
        <v>634068.43213333294</v>
      </c>
      <c r="J86" s="106"/>
      <c r="K86" s="108"/>
      <c r="L86" s="108"/>
      <c r="M86" s="106">
        <v>634068.43213333294</v>
      </c>
      <c r="N86" s="431"/>
      <c r="O86" s="434"/>
      <c r="P86" s="415"/>
      <c r="Q86" s="437"/>
      <c r="R86" s="418"/>
      <c r="S86" s="424"/>
      <c r="T86" s="51"/>
      <c r="U86" s="51"/>
      <c r="V86" s="52"/>
    </row>
    <row r="87" spans="1:22" s="235" customFormat="1" ht="30" customHeight="1" x14ac:dyDescent="0.25">
      <c r="A87" s="357"/>
      <c r="B87" s="363"/>
      <c r="C87" s="357"/>
      <c r="D87" s="357"/>
      <c r="E87" s="357"/>
      <c r="F87" s="44">
        <v>2024</v>
      </c>
      <c r="G87" s="106">
        <v>958595.80604112602</v>
      </c>
      <c r="H87" s="106">
        <v>1001784.088</v>
      </c>
      <c r="I87" s="106">
        <f t="shared" si="0"/>
        <v>958595.80604112602</v>
      </c>
      <c r="J87" s="151"/>
      <c r="K87" s="151"/>
      <c r="L87" s="151"/>
      <c r="M87" s="106">
        <v>958595.80604112602</v>
      </c>
      <c r="N87" s="431"/>
      <c r="O87" s="434"/>
      <c r="P87" s="415"/>
      <c r="Q87" s="437"/>
      <c r="R87" s="418"/>
      <c r="S87" s="424"/>
      <c r="T87" s="51"/>
      <c r="U87" s="51"/>
      <c r="V87" s="52"/>
    </row>
    <row r="88" spans="1:22" s="235" customFormat="1" ht="30" customHeight="1" x14ac:dyDescent="0.2">
      <c r="A88" s="357"/>
      <c r="B88" s="363"/>
      <c r="C88" s="357"/>
      <c r="D88" s="357"/>
      <c r="E88" s="357"/>
      <c r="F88" s="44">
        <v>2025</v>
      </c>
      <c r="G88" s="106">
        <v>3144055.4907485298</v>
      </c>
      <c r="H88" s="106">
        <v>154076.55900000001</v>
      </c>
      <c r="I88" s="106">
        <f t="shared" si="0"/>
        <v>3144055.4907485298</v>
      </c>
      <c r="J88" s="256"/>
      <c r="K88" s="256"/>
      <c r="L88" s="256"/>
      <c r="M88" s="106">
        <v>3144055.4907485298</v>
      </c>
      <c r="N88" s="431"/>
      <c r="O88" s="434"/>
      <c r="P88" s="415"/>
      <c r="Q88" s="437"/>
      <c r="R88" s="418"/>
      <c r="S88" s="424"/>
      <c r="T88" s="51"/>
      <c r="U88" s="51"/>
      <c r="V88" s="52"/>
    </row>
    <row r="89" spans="1:22" s="235" customFormat="1" ht="30" customHeight="1" x14ac:dyDescent="0.2">
      <c r="A89" s="357"/>
      <c r="B89" s="363"/>
      <c r="C89" s="357"/>
      <c r="D89" s="357"/>
      <c r="E89" s="357"/>
      <c r="F89" s="44">
        <v>2026</v>
      </c>
      <c r="G89" s="106">
        <v>10082067.5516793</v>
      </c>
      <c r="H89" s="106"/>
      <c r="I89" s="106">
        <f t="shared" si="0"/>
        <v>10082067.5516793</v>
      </c>
      <c r="J89" s="256"/>
      <c r="K89" s="256"/>
      <c r="L89" s="256"/>
      <c r="M89" s="106">
        <v>10082067.5516793</v>
      </c>
      <c r="N89" s="431"/>
      <c r="O89" s="434"/>
      <c r="P89" s="415"/>
      <c r="Q89" s="437"/>
      <c r="R89" s="418"/>
      <c r="S89" s="424"/>
      <c r="T89" s="51"/>
      <c r="U89" s="51"/>
      <c r="V89" s="52"/>
    </row>
    <row r="90" spans="1:22" s="235" customFormat="1" ht="30" customHeight="1" x14ac:dyDescent="0.2">
      <c r="A90" s="358"/>
      <c r="B90" s="364"/>
      <c r="C90" s="358"/>
      <c r="D90" s="358"/>
      <c r="E90" s="358"/>
      <c r="F90" s="44">
        <v>2027</v>
      </c>
      <c r="G90" s="106">
        <v>1390758.702</v>
      </c>
      <c r="H90" s="106"/>
      <c r="I90" s="106">
        <f t="shared" si="0"/>
        <v>1390758.702</v>
      </c>
      <c r="J90" s="256"/>
      <c r="K90" s="256"/>
      <c r="L90" s="256"/>
      <c r="M90" s="106">
        <v>1390758.702</v>
      </c>
      <c r="N90" s="432"/>
      <c r="O90" s="435"/>
      <c r="P90" s="416"/>
      <c r="Q90" s="438"/>
      <c r="R90" s="419"/>
      <c r="S90" s="425"/>
      <c r="T90" s="51"/>
      <c r="U90" s="51"/>
      <c r="V90" s="52"/>
    </row>
    <row r="91" spans="1:22" s="43" customFormat="1" ht="25.35" customHeight="1" x14ac:dyDescent="0.25">
      <c r="A91" s="412" t="s">
        <v>715</v>
      </c>
      <c r="B91" s="413"/>
      <c r="C91" s="413"/>
      <c r="D91" s="413"/>
      <c r="E91" s="413"/>
      <c r="F91" s="413"/>
      <c r="G91" s="413"/>
      <c r="H91" s="413"/>
      <c r="I91" s="413"/>
      <c r="J91" s="413"/>
      <c r="K91" s="413"/>
      <c r="L91" s="413"/>
      <c r="M91" s="413"/>
      <c r="N91" s="413"/>
      <c r="O91" s="413"/>
      <c r="P91" s="413"/>
      <c r="Q91" s="413"/>
      <c r="R91" s="413"/>
      <c r="S91" s="413"/>
      <c r="T91" s="55"/>
      <c r="U91" s="55"/>
    </row>
    <row r="92" spans="1:22" ht="15" customHeight="1" x14ac:dyDescent="0.25">
      <c r="A92" s="428" t="s">
        <v>73</v>
      </c>
      <c r="B92" s="429"/>
      <c r="C92" s="429"/>
      <c r="D92" s="429"/>
      <c r="E92" s="429"/>
      <c r="F92" s="429"/>
      <c r="G92" s="429"/>
      <c r="H92" s="429"/>
      <c r="I92" s="429"/>
      <c r="J92" s="429"/>
      <c r="K92" s="429"/>
      <c r="L92" s="429"/>
      <c r="M92" s="429"/>
      <c r="N92" s="429"/>
      <c r="O92" s="429"/>
      <c r="P92" s="429"/>
      <c r="Q92" s="429"/>
      <c r="R92" s="429"/>
      <c r="S92" s="429"/>
    </row>
    <row r="93" spans="1:22" ht="30" x14ac:dyDescent="0.25">
      <c r="A93" s="44">
        <v>23</v>
      </c>
      <c r="B93" s="296" t="s">
        <v>953</v>
      </c>
      <c r="C93" s="240" t="s">
        <v>954</v>
      </c>
      <c r="D93" s="237" t="s">
        <v>51</v>
      </c>
      <c r="E93" s="237" t="s">
        <v>999</v>
      </c>
      <c r="F93" s="44" t="s">
        <v>921</v>
      </c>
      <c r="G93" s="44">
        <v>334285.02</v>
      </c>
      <c r="H93" s="44"/>
      <c r="I93" s="44">
        <v>334285.02</v>
      </c>
      <c r="J93" s="44"/>
      <c r="K93" s="44"/>
      <c r="L93" s="44">
        <v>334285.02</v>
      </c>
      <c r="M93" s="44"/>
      <c r="N93" s="44">
        <v>2024</v>
      </c>
      <c r="O93" s="44" t="s">
        <v>924</v>
      </c>
      <c r="P93" s="44"/>
      <c r="Q93" s="44"/>
      <c r="R93" s="96" t="s">
        <v>44</v>
      </c>
      <c r="S93" s="299"/>
    </row>
    <row r="94" spans="1:22" s="60" customFormat="1" ht="76.5" x14ac:dyDescent="0.25">
      <c r="A94" s="44">
        <v>24</v>
      </c>
      <c r="B94" s="143" t="s">
        <v>951</v>
      </c>
      <c r="C94" s="240" t="s">
        <v>949</v>
      </c>
      <c r="D94" s="240" t="s">
        <v>51</v>
      </c>
      <c r="E94" s="240" t="s">
        <v>950</v>
      </c>
      <c r="F94" s="44" t="s">
        <v>1023</v>
      </c>
      <c r="G94" s="90">
        <v>47800.78</v>
      </c>
      <c r="H94" s="44"/>
      <c r="I94" s="90">
        <v>47800.78</v>
      </c>
      <c r="J94" s="44"/>
      <c r="K94" s="90">
        <v>37858.22</v>
      </c>
      <c r="L94" s="44">
        <v>382.4</v>
      </c>
      <c r="M94" s="44">
        <v>9560.16</v>
      </c>
      <c r="N94" s="44">
        <v>2025</v>
      </c>
      <c r="O94" s="44" t="s">
        <v>924</v>
      </c>
      <c r="P94" s="92"/>
      <c r="Q94" s="92"/>
      <c r="R94" s="96" t="s">
        <v>44</v>
      </c>
      <c r="S94" s="92"/>
      <c r="T94" s="38"/>
      <c r="U94" s="38"/>
      <c r="V94" s="38"/>
    </row>
    <row r="95" spans="1:22" s="60" customFormat="1" ht="105" x14ac:dyDescent="0.25">
      <c r="A95" s="44">
        <v>25</v>
      </c>
      <c r="B95" s="296" t="s">
        <v>948</v>
      </c>
      <c r="C95" s="240" t="s">
        <v>949</v>
      </c>
      <c r="D95" s="240" t="s">
        <v>51</v>
      </c>
      <c r="E95" s="240" t="s">
        <v>950</v>
      </c>
      <c r="F95" s="44" t="s">
        <v>1023</v>
      </c>
      <c r="G95" s="90">
        <v>28311.3</v>
      </c>
      <c r="H95" s="44"/>
      <c r="I95" s="90">
        <v>28311.3</v>
      </c>
      <c r="J95" s="44"/>
      <c r="K95" s="90">
        <v>22422.54</v>
      </c>
      <c r="L95" s="44">
        <v>226.5</v>
      </c>
      <c r="M95" s="44">
        <v>5662.26</v>
      </c>
      <c r="N95" s="44">
        <v>2025</v>
      </c>
      <c r="O95" s="44" t="s">
        <v>924</v>
      </c>
      <c r="P95" s="44"/>
      <c r="Q95" s="44"/>
      <c r="R95" s="96" t="s">
        <v>44</v>
      </c>
      <c r="S95" s="92"/>
      <c r="T95" s="38"/>
      <c r="U95" s="38"/>
      <c r="V95" s="38"/>
    </row>
    <row r="96" spans="1:22" s="45" customFormat="1" ht="13.5" customHeight="1" collapsed="1" x14ac:dyDescent="0.2">
      <c r="A96" s="356">
        <v>26</v>
      </c>
      <c r="B96" s="381" t="s">
        <v>889</v>
      </c>
      <c r="C96" s="356" t="s">
        <v>790</v>
      </c>
      <c r="D96" s="353" t="s">
        <v>98</v>
      </c>
      <c r="E96" s="356" t="s">
        <v>1048</v>
      </c>
      <c r="F96" s="44" t="s">
        <v>921</v>
      </c>
      <c r="G96" s="94">
        <f>SUM(G97:G104)</f>
        <v>1104053.5689900001</v>
      </c>
      <c r="H96" s="94">
        <v>0</v>
      </c>
      <c r="I96" s="94">
        <f>SUM(I97:I104)</f>
        <v>1104053.5689900001</v>
      </c>
      <c r="J96" s="94">
        <v>0</v>
      </c>
      <c r="K96" s="94">
        <v>0</v>
      </c>
      <c r="L96" s="94">
        <v>0</v>
      </c>
      <c r="M96" s="94">
        <f>SUM(M97:M104)</f>
        <v>1104053.5689900001</v>
      </c>
      <c r="N96" s="406"/>
      <c r="O96" s="356" t="s">
        <v>220</v>
      </c>
      <c r="P96" s="353"/>
      <c r="Q96" s="353"/>
      <c r="R96" s="362" t="s">
        <v>847</v>
      </c>
      <c r="S96" s="356"/>
      <c r="T96" s="47" t="s">
        <v>356</v>
      </c>
      <c r="U96" s="47" t="s">
        <v>357</v>
      </c>
      <c r="V96" s="47"/>
    </row>
    <row r="97" spans="1:22" s="45" customFormat="1" ht="13.5" customHeight="1" x14ac:dyDescent="0.2">
      <c r="A97" s="357"/>
      <c r="B97" s="382"/>
      <c r="C97" s="357"/>
      <c r="D97" s="354"/>
      <c r="E97" s="357"/>
      <c r="F97" s="44">
        <v>2023</v>
      </c>
      <c r="G97" s="94">
        <v>15221.717350000001</v>
      </c>
      <c r="H97" s="94"/>
      <c r="I97" s="94">
        <f>J97+K97+L97+M97</f>
        <v>15221.717350000001</v>
      </c>
      <c r="J97" s="94"/>
      <c r="K97" s="94"/>
      <c r="L97" s="94"/>
      <c r="M97" s="94">
        <v>15221.717350000001</v>
      </c>
      <c r="N97" s="407"/>
      <c r="O97" s="357"/>
      <c r="P97" s="354"/>
      <c r="Q97" s="354"/>
      <c r="R97" s="363"/>
      <c r="S97" s="357"/>
      <c r="T97" s="47"/>
      <c r="U97" s="47"/>
      <c r="V97" s="47"/>
    </row>
    <row r="98" spans="1:22" s="45" customFormat="1" ht="13.5" customHeight="1" x14ac:dyDescent="0.2">
      <c r="A98" s="357"/>
      <c r="B98" s="382"/>
      <c r="C98" s="357"/>
      <c r="D98" s="354"/>
      <c r="E98" s="357"/>
      <c r="F98" s="44">
        <v>2024</v>
      </c>
      <c r="G98" s="94">
        <v>47801.045559999999</v>
      </c>
      <c r="H98" s="94"/>
      <c r="I98" s="94">
        <f t="shared" ref="I98:I104" si="1">J98+K98+L98+M98</f>
        <v>47801.045559999999</v>
      </c>
      <c r="J98" s="94"/>
      <c r="K98" s="94"/>
      <c r="L98" s="94"/>
      <c r="M98" s="94">
        <v>47801.045559999999</v>
      </c>
      <c r="N98" s="407"/>
      <c r="O98" s="357"/>
      <c r="P98" s="354"/>
      <c r="Q98" s="354"/>
      <c r="R98" s="363"/>
      <c r="S98" s="357"/>
      <c r="T98" s="47"/>
      <c r="U98" s="47"/>
      <c r="V98" s="47"/>
    </row>
    <row r="99" spans="1:22" s="45" customFormat="1" ht="13.5" customHeight="1" x14ac:dyDescent="0.2">
      <c r="A99" s="357"/>
      <c r="B99" s="382"/>
      <c r="C99" s="357"/>
      <c r="D99" s="354"/>
      <c r="E99" s="357"/>
      <c r="F99" s="44">
        <v>2025</v>
      </c>
      <c r="G99" s="94">
        <v>53024.120110000003</v>
      </c>
      <c r="H99" s="94"/>
      <c r="I99" s="94">
        <f t="shared" si="1"/>
        <v>53024.120110000003</v>
      </c>
      <c r="J99" s="94"/>
      <c r="K99" s="94"/>
      <c r="L99" s="94"/>
      <c r="M99" s="94">
        <v>53024.120110000003</v>
      </c>
      <c r="N99" s="407"/>
      <c r="O99" s="357"/>
      <c r="P99" s="354"/>
      <c r="Q99" s="354"/>
      <c r="R99" s="363"/>
      <c r="S99" s="357"/>
      <c r="T99" s="47"/>
      <c r="U99" s="47"/>
      <c r="V99" s="47"/>
    </row>
    <row r="100" spans="1:22" s="45" customFormat="1" ht="13.5" customHeight="1" x14ac:dyDescent="0.2">
      <c r="A100" s="357"/>
      <c r="B100" s="382"/>
      <c r="C100" s="357"/>
      <c r="D100" s="354"/>
      <c r="E100" s="357"/>
      <c r="F100" s="44">
        <v>2026</v>
      </c>
      <c r="G100" s="94">
        <v>124168.23741999999</v>
      </c>
      <c r="H100" s="94"/>
      <c r="I100" s="94">
        <f t="shared" si="1"/>
        <v>124168.23741999999</v>
      </c>
      <c r="J100" s="94"/>
      <c r="K100" s="94"/>
      <c r="L100" s="94"/>
      <c r="M100" s="94">
        <v>124168.23741999999</v>
      </c>
      <c r="N100" s="407"/>
      <c r="O100" s="357"/>
      <c r="P100" s="354"/>
      <c r="Q100" s="354"/>
      <c r="R100" s="363"/>
      <c r="S100" s="357"/>
      <c r="T100" s="47"/>
      <c r="U100" s="47"/>
      <c r="V100" s="47"/>
    </row>
    <row r="101" spans="1:22" s="45" customFormat="1" ht="13.5" customHeight="1" x14ac:dyDescent="0.2">
      <c r="A101" s="357"/>
      <c r="B101" s="382"/>
      <c r="C101" s="357"/>
      <c r="D101" s="354"/>
      <c r="E101" s="357"/>
      <c r="F101" s="44">
        <v>2027</v>
      </c>
      <c r="G101" s="94">
        <v>10888.85441</v>
      </c>
      <c r="H101" s="94"/>
      <c r="I101" s="94">
        <v>10888.85441</v>
      </c>
      <c r="J101" s="94"/>
      <c r="K101" s="94"/>
      <c r="L101" s="94"/>
      <c r="M101" s="94">
        <v>10888.85441</v>
      </c>
      <c r="N101" s="407"/>
      <c r="O101" s="357"/>
      <c r="P101" s="354"/>
      <c r="Q101" s="354"/>
      <c r="R101" s="363"/>
      <c r="S101" s="357"/>
      <c r="T101" s="47"/>
      <c r="U101" s="47"/>
      <c r="V101" s="47"/>
    </row>
    <row r="102" spans="1:22" s="45" customFormat="1" ht="13.5" customHeight="1" x14ac:dyDescent="0.2">
      <c r="A102" s="357"/>
      <c r="B102" s="382"/>
      <c r="C102" s="357"/>
      <c r="D102" s="354"/>
      <c r="E102" s="357"/>
      <c r="F102" s="44">
        <v>2028</v>
      </c>
      <c r="G102" s="94">
        <v>1744.4513999999999</v>
      </c>
      <c r="H102" s="94"/>
      <c r="I102" s="94">
        <v>1744.4513999999999</v>
      </c>
      <c r="J102" s="94"/>
      <c r="K102" s="94"/>
      <c r="L102" s="94"/>
      <c r="M102" s="94">
        <v>1744.4513999999999</v>
      </c>
      <c r="N102" s="407"/>
      <c r="O102" s="357"/>
      <c r="P102" s="354"/>
      <c r="Q102" s="354"/>
      <c r="R102" s="363"/>
      <c r="S102" s="357"/>
      <c r="T102" s="47"/>
      <c r="U102" s="47"/>
      <c r="V102" s="47"/>
    </row>
    <row r="103" spans="1:22" s="45" customFormat="1" ht="13.5" customHeight="1" x14ac:dyDescent="0.2">
      <c r="A103" s="357"/>
      <c r="B103" s="382"/>
      <c r="C103" s="357"/>
      <c r="D103" s="354"/>
      <c r="E103" s="357"/>
      <c r="F103" s="44">
        <v>2029</v>
      </c>
      <c r="G103" s="94">
        <v>16458.31395</v>
      </c>
      <c r="H103" s="94"/>
      <c r="I103" s="94">
        <f t="shared" si="1"/>
        <v>16458.31395</v>
      </c>
      <c r="J103" s="94"/>
      <c r="K103" s="94"/>
      <c r="L103" s="94"/>
      <c r="M103" s="94">
        <v>16458.31395</v>
      </c>
      <c r="N103" s="407"/>
      <c r="O103" s="357"/>
      <c r="P103" s="354"/>
      <c r="Q103" s="354"/>
      <c r="R103" s="363"/>
      <c r="S103" s="357"/>
      <c r="T103" s="47"/>
      <c r="U103" s="47"/>
      <c r="V103" s="47"/>
    </row>
    <row r="104" spans="1:22" s="45" customFormat="1" ht="13.5" customHeight="1" x14ac:dyDescent="0.2">
      <c r="A104" s="358"/>
      <c r="B104" s="383"/>
      <c r="C104" s="358"/>
      <c r="D104" s="355"/>
      <c r="E104" s="358"/>
      <c r="F104" s="44">
        <v>2030</v>
      </c>
      <c r="G104" s="94">
        <v>834746.82878999994</v>
      </c>
      <c r="H104" s="94"/>
      <c r="I104" s="94">
        <f t="shared" si="1"/>
        <v>834746.82878999994</v>
      </c>
      <c r="J104" s="94"/>
      <c r="K104" s="94"/>
      <c r="L104" s="94"/>
      <c r="M104" s="94">
        <v>834746.82878999994</v>
      </c>
      <c r="N104" s="408"/>
      <c r="O104" s="358"/>
      <c r="P104" s="355"/>
      <c r="Q104" s="355"/>
      <c r="R104" s="364"/>
      <c r="S104" s="358"/>
      <c r="T104" s="47"/>
      <c r="U104" s="47"/>
      <c r="V104" s="47"/>
    </row>
    <row r="105" spans="1:22" s="89" customFormat="1" ht="12.75" customHeight="1" x14ac:dyDescent="0.2">
      <c r="A105" s="356">
        <v>27</v>
      </c>
      <c r="B105" s="381" t="s">
        <v>969</v>
      </c>
      <c r="C105" s="356" t="s">
        <v>841</v>
      </c>
      <c r="D105" s="353"/>
      <c r="E105" s="356"/>
      <c r="F105" s="44" t="s">
        <v>871</v>
      </c>
      <c r="G105" s="94">
        <f>SUM(G106:G112)</f>
        <v>2947930.8458994487</v>
      </c>
      <c r="H105" s="94">
        <f>SUM(H107:H111)</f>
        <v>0</v>
      </c>
      <c r="I105" s="94">
        <f>SUM(I106:I112)</f>
        <v>2947930.8458994487</v>
      </c>
      <c r="J105" s="94">
        <f>SUM(J106:J111)</f>
        <v>0</v>
      </c>
      <c r="K105" s="94">
        <f>SUM(K106:K111)</f>
        <v>0</v>
      </c>
      <c r="L105" s="94">
        <f>SUM(L106:L111)</f>
        <v>0</v>
      </c>
      <c r="M105" s="94">
        <f>SUM(M106:M112)</f>
        <v>2947930.8458994487</v>
      </c>
      <c r="N105" s="406">
        <v>2027</v>
      </c>
      <c r="O105" s="356" t="s">
        <v>943</v>
      </c>
      <c r="P105" s="353"/>
      <c r="Q105" s="353"/>
      <c r="R105" s="362" t="s">
        <v>1037</v>
      </c>
      <c r="S105" s="356"/>
      <c r="T105" s="44"/>
      <c r="U105" s="44"/>
      <c r="V105" s="44"/>
    </row>
    <row r="106" spans="1:22" s="89" customFormat="1" x14ac:dyDescent="0.2">
      <c r="A106" s="357"/>
      <c r="B106" s="382"/>
      <c r="C106" s="357"/>
      <c r="D106" s="354"/>
      <c r="E106" s="357"/>
      <c r="F106" s="44">
        <v>2021</v>
      </c>
      <c r="G106" s="94">
        <v>3670</v>
      </c>
      <c r="H106" s="94"/>
      <c r="I106" s="94">
        <v>3670</v>
      </c>
      <c r="J106" s="94"/>
      <c r="K106" s="94"/>
      <c r="L106" s="94"/>
      <c r="M106" s="94">
        <v>3670</v>
      </c>
      <c r="N106" s="407"/>
      <c r="O106" s="357"/>
      <c r="P106" s="354"/>
      <c r="Q106" s="354"/>
      <c r="R106" s="363"/>
      <c r="S106" s="357"/>
      <c r="T106" s="44"/>
      <c r="U106" s="44"/>
      <c r="V106" s="44"/>
    </row>
    <row r="107" spans="1:22" s="89" customFormat="1" x14ac:dyDescent="0.2">
      <c r="A107" s="357"/>
      <c r="B107" s="382"/>
      <c r="C107" s="357"/>
      <c r="D107" s="354"/>
      <c r="E107" s="357"/>
      <c r="F107" s="44">
        <v>2022</v>
      </c>
      <c r="G107" s="94">
        <v>304220</v>
      </c>
      <c r="H107" s="94"/>
      <c r="I107" s="94">
        <v>304220</v>
      </c>
      <c r="J107" s="94"/>
      <c r="K107" s="94"/>
      <c r="L107" s="94"/>
      <c r="M107" s="94">
        <v>304220</v>
      </c>
      <c r="N107" s="407"/>
      <c r="O107" s="357"/>
      <c r="P107" s="354"/>
      <c r="Q107" s="354"/>
      <c r="R107" s="363"/>
      <c r="S107" s="357"/>
      <c r="T107" s="44"/>
      <c r="U107" s="44"/>
      <c r="V107" s="44"/>
    </row>
    <row r="108" spans="1:22" s="89" customFormat="1" x14ac:dyDescent="0.2">
      <c r="A108" s="357"/>
      <c r="B108" s="382"/>
      <c r="C108" s="357"/>
      <c r="D108" s="354"/>
      <c r="E108" s="357"/>
      <c r="F108" s="44">
        <v>2023</v>
      </c>
      <c r="G108" s="94">
        <v>234898.9970994484</v>
      </c>
      <c r="H108" s="94"/>
      <c r="I108" s="94">
        <v>234898.9970994484</v>
      </c>
      <c r="J108" s="94"/>
      <c r="K108" s="94"/>
      <c r="L108" s="94"/>
      <c r="M108" s="94">
        <v>234898.9970994484</v>
      </c>
      <c r="N108" s="407"/>
      <c r="O108" s="357"/>
      <c r="P108" s="354"/>
      <c r="Q108" s="354"/>
      <c r="R108" s="363"/>
      <c r="S108" s="357"/>
      <c r="T108" s="44"/>
      <c r="U108" s="44"/>
      <c r="V108" s="44"/>
    </row>
    <row r="109" spans="1:22" s="89" customFormat="1" x14ac:dyDescent="0.2">
      <c r="A109" s="357"/>
      <c r="B109" s="382"/>
      <c r="C109" s="357"/>
      <c r="D109" s="354"/>
      <c r="E109" s="357"/>
      <c r="F109" s="44">
        <v>2024</v>
      </c>
      <c r="G109" s="94">
        <v>209975.4</v>
      </c>
      <c r="H109" s="94"/>
      <c r="I109" s="94">
        <v>209975.4</v>
      </c>
      <c r="J109" s="94"/>
      <c r="K109" s="94"/>
      <c r="L109" s="94"/>
      <c r="M109" s="94">
        <v>209975.4</v>
      </c>
      <c r="N109" s="407"/>
      <c r="O109" s="357"/>
      <c r="P109" s="354"/>
      <c r="Q109" s="354"/>
      <c r="R109" s="363"/>
      <c r="S109" s="357"/>
      <c r="T109" s="44"/>
      <c r="U109" s="44"/>
      <c r="V109" s="44"/>
    </row>
    <row r="110" spans="1:22" s="89" customFormat="1" x14ac:dyDescent="0.2">
      <c r="A110" s="357"/>
      <c r="B110" s="382"/>
      <c r="C110" s="357"/>
      <c r="D110" s="354"/>
      <c r="E110" s="357"/>
      <c r="F110" s="44">
        <v>2025</v>
      </c>
      <c r="G110" s="94">
        <v>392174.60879999993</v>
      </c>
      <c r="H110" s="94"/>
      <c r="I110" s="94">
        <v>392174.60879999993</v>
      </c>
      <c r="J110" s="94"/>
      <c r="K110" s="94"/>
      <c r="L110" s="94"/>
      <c r="M110" s="94">
        <v>392174.60879999993</v>
      </c>
      <c r="N110" s="407"/>
      <c r="O110" s="357"/>
      <c r="P110" s="354"/>
      <c r="Q110" s="354"/>
      <c r="R110" s="363"/>
      <c r="S110" s="357"/>
      <c r="T110" s="44"/>
      <c r="U110" s="44"/>
      <c r="V110" s="44"/>
    </row>
    <row r="111" spans="1:22" s="89" customFormat="1" x14ac:dyDescent="0.2">
      <c r="A111" s="357"/>
      <c r="B111" s="382"/>
      <c r="C111" s="357"/>
      <c r="D111" s="354"/>
      <c r="E111" s="357"/>
      <c r="F111" s="44">
        <v>2026</v>
      </c>
      <c r="G111" s="94">
        <v>571871.56000000006</v>
      </c>
      <c r="H111" s="94"/>
      <c r="I111" s="94">
        <v>571871.56000000006</v>
      </c>
      <c r="J111" s="94"/>
      <c r="K111" s="94"/>
      <c r="L111" s="94"/>
      <c r="M111" s="94">
        <v>571871.56000000006</v>
      </c>
      <c r="N111" s="407"/>
      <c r="O111" s="357"/>
      <c r="P111" s="354"/>
      <c r="Q111" s="354"/>
      <c r="R111" s="363"/>
      <c r="S111" s="357"/>
      <c r="T111" s="44"/>
      <c r="U111" s="44"/>
      <c r="V111" s="44"/>
    </row>
    <row r="112" spans="1:22" s="236" customFormat="1" x14ac:dyDescent="0.2">
      <c r="A112" s="358"/>
      <c r="B112" s="383"/>
      <c r="C112" s="358"/>
      <c r="D112" s="355"/>
      <c r="E112" s="358"/>
      <c r="F112" s="44">
        <v>2027</v>
      </c>
      <c r="G112" s="94">
        <v>1231120.28</v>
      </c>
      <c r="H112" s="94"/>
      <c r="I112" s="94">
        <v>1231120.28</v>
      </c>
      <c r="J112" s="94"/>
      <c r="K112" s="94"/>
      <c r="L112" s="94"/>
      <c r="M112" s="94">
        <v>1231120.28</v>
      </c>
      <c r="N112" s="408"/>
      <c r="O112" s="358"/>
      <c r="P112" s="355"/>
      <c r="Q112" s="355"/>
      <c r="R112" s="364"/>
      <c r="S112" s="358"/>
      <c r="T112" s="315"/>
      <c r="U112" s="315"/>
      <c r="V112" s="315"/>
    </row>
    <row r="113" spans="1:23" s="236" customFormat="1" ht="15" customHeight="1" x14ac:dyDescent="0.2">
      <c r="A113" s="356">
        <v>28</v>
      </c>
      <c r="B113" s="499" t="s">
        <v>723</v>
      </c>
      <c r="C113" s="400" t="s">
        <v>957</v>
      </c>
      <c r="D113" s="400" t="s">
        <v>51</v>
      </c>
      <c r="E113" s="420"/>
      <c r="F113" s="237" t="s">
        <v>689</v>
      </c>
      <c r="G113" s="257">
        <f>SUM(G114:G121)</f>
        <v>1232880.024</v>
      </c>
      <c r="H113" s="257"/>
      <c r="I113" s="257">
        <f>SUM(I114:I121)</f>
        <v>1232880.024</v>
      </c>
      <c r="J113" s="239">
        <f>SUM(J114:J120)</f>
        <v>336219.64</v>
      </c>
      <c r="K113" s="239">
        <f>SUM(K114:K120)</f>
        <v>111450.97</v>
      </c>
      <c r="L113" s="257">
        <f>SUM(L114:L120)</f>
        <v>583450.41199999989</v>
      </c>
      <c r="M113" s="257"/>
      <c r="N113" s="403"/>
      <c r="O113" s="400" t="s">
        <v>958</v>
      </c>
      <c r="P113" s="420"/>
      <c r="Q113" s="420"/>
      <c r="R113" s="385" t="s">
        <v>1047</v>
      </c>
      <c r="S113" s="356"/>
      <c r="T113" s="315"/>
      <c r="U113" s="315"/>
      <c r="V113" s="315"/>
    </row>
    <row r="114" spans="1:23" s="236" customFormat="1" ht="15" x14ac:dyDescent="0.2">
      <c r="A114" s="357"/>
      <c r="B114" s="468"/>
      <c r="C114" s="401"/>
      <c r="D114" s="401"/>
      <c r="E114" s="421"/>
      <c r="F114" s="246">
        <v>2018</v>
      </c>
      <c r="G114" s="257">
        <v>130048.8</v>
      </c>
      <c r="H114" s="239"/>
      <c r="I114" s="257">
        <v>130048.8</v>
      </c>
      <c r="J114" s="239">
        <v>13512.5</v>
      </c>
      <c r="K114" s="239">
        <v>16734.7</v>
      </c>
      <c r="L114" s="257">
        <f>22725.2+48479.7+19344.8+9251.8</f>
        <v>99801.5</v>
      </c>
      <c r="M114" s="239"/>
      <c r="N114" s="404"/>
      <c r="O114" s="401"/>
      <c r="P114" s="421"/>
      <c r="Q114" s="421"/>
      <c r="R114" s="386"/>
      <c r="S114" s="357"/>
      <c r="T114" s="315"/>
      <c r="U114" s="315"/>
      <c r="V114" s="315"/>
    </row>
    <row r="115" spans="1:23" s="236" customFormat="1" ht="15" x14ac:dyDescent="0.2">
      <c r="A115" s="357"/>
      <c r="B115" s="468"/>
      <c r="C115" s="401"/>
      <c r="D115" s="401"/>
      <c r="E115" s="421"/>
      <c r="F115" s="246">
        <v>2019</v>
      </c>
      <c r="G115" s="257">
        <v>164053.6</v>
      </c>
      <c r="H115" s="239"/>
      <c r="I115" s="257">
        <v>164053.6</v>
      </c>
      <c r="J115" s="239">
        <v>29232.400000000001</v>
      </c>
      <c r="K115" s="239">
        <v>18039.400000000001</v>
      </c>
      <c r="L115" s="257">
        <f>47271.8+10000+1158.1+16971.6+41380.3</f>
        <v>116781.8</v>
      </c>
      <c r="M115" s="239"/>
      <c r="N115" s="404"/>
      <c r="O115" s="401"/>
      <c r="P115" s="421"/>
      <c r="Q115" s="421"/>
      <c r="R115" s="386"/>
      <c r="S115" s="357"/>
      <c r="T115" s="315"/>
      <c r="U115" s="315"/>
      <c r="V115" s="315"/>
    </row>
    <row r="116" spans="1:23" s="236" customFormat="1" ht="15" x14ac:dyDescent="0.2">
      <c r="A116" s="357"/>
      <c r="B116" s="468"/>
      <c r="C116" s="401"/>
      <c r="D116" s="401"/>
      <c r="E116" s="421"/>
      <c r="F116" s="246">
        <v>2020</v>
      </c>
      <c r="G116" s="257">
        <v>172368.5</v>
      </c>
      <c r="H116" s="239"/>
      <c r="I116" s="257">
        <v>172368.5</v>
      </c>
      <c r="J116" s="239">
        <v>56788.1</v>
      </c>
      <c r="K116" s="239">
        <v>16402.5</v>
      </c>
      <c r="L116" s="257">
        <f>28086.2+2550.3+62691.7+5849.7</f>
        <v>99177.9</v>
      </c>
      <c r="M116" s="239"/>
      <c r="N116" s="404"/>
      <c r="O116" s="401"/>
      <c r="P116" s="421"/>
      <c r="Q116" s="421"/>
      <c r="R116" s="386"/>
      <c r="S116" s="357"/>
      <c r="T116" s="315"/>
      <c r="U116" s="315"/>
      <c r="V116" s="315"/>
    </row>
    <row r="117" spans="1:23" s="236" customFormat="1" ht="15" x14ac:dyDescent="0.2">
      <c r="A117" s="357"/>
      <c r="B117" s="468"/>
      <c r="C117" s="401"/>
      <c r="D117" s="401"/>
      <c r="E117" s="421"/>
      <c r="F117" s="246">
        <v>2021</v>
      </c>
      <c r="G117" s="257">
        <v>171013.5</v>
      </c>
      <c r="H117" s="239"/>
      <c r="I117" s="257">
        <v>171013.5</v>
      </c>
      <c r="J117" s="239">
        <v>71452.7</v>
      </c>
      <c r="K117" s="239">
        <v>4560.8</v>
      </c>
      <c r="L117" s="257">
        <f>40904.1+20000+15000+19095.9</f>
        <v>95000</v>
      </c>
      <c r="M117" s="239"/>
      <c r="N117" s="404"/>
      <c r="O117" s="401"/>
      <c r="P117" s="421"/>
      <c r="Q117" s="421"/>
      <c r="R117" s="386"/>
      <c r="S117" s="357"/>
      <c r="T117" s="315"/>
      <c r="U117" s="315"/>
      <c r="V117" s="315"/>
    </row>
    <row r="118" spans="1:23" s="236" customFormat="1" ht="15" x14ac:dyDescent="0.2">
      <c r="A118" s="357"/>
      <c r="B118" s="468"/>
      <c r="C118" s="401"/>
      <c r="D118" s="401"/>
      <c r="E118" s="421"/>
      <c r="F118" s="246">
        <v>2022</v>
      </c>
      <c r="G118" s="257">
        <v>142380.5</v>
      </c>
      <c r="H118" s="239"/>
      <c r="I118" s="257">
        <v>142380.5</v>
      </c>
      <c r="J118" s="239">
        <v>48258.3</v>
      </c>
      <c r="K118" s="239">
        <v>47061.1</v>
      </c>
      <c r="L118" s="257">
        <v>47061.1</v>
      </c>
      <c r="M118" s="239"/>
      <c r="N118" s="404"/>
      <c r="O118" s="401"/>
      <c r="P118" s="421"/>
      <c r="Q118" s="421"/>
      <c r="R118" s="386"/>
      <c r="S118" s="357"/>
      <c r="T118" s="315"/>
      <c r="U118" s="315"/>
      <c r="V118" s="315"/>
    </row>
    <row r="119" spans="1:23" s="236" customFormat="1" ht="15" x14ac:dyDescent="0.2">
      <c r="A119" s="357"/>
      <c r="B119" s="468"/>
      <c r="C119" s="401"/>
      <c r="D119" s="401"/>
      <c r="E119" s="421"/>
      <c r="F119" s="246">
        <v>2023</v>
      </c>
      <c r="G119" s="257">
        <f>136442424/1000</f>
        <v>136442.424</v>
      </c>
      <c r="H119" s="239"/>
      <c r="I119" s="257">
        <f>136442424/1000</f>
        <v>136442.424</v>
      </c>
      <c r="J119" s="239">
        <v>64127.94</v>
      </c>
      <c r="K119" s="239">
        <v>4093.27</v>
      </c>
      <c r="L119" s="257">
        <f>68221212/1000</f>
        <v>68221.212</v>
      </c>
      <c r="M119" s="257"/>
      <c r="N119" s="404"/>
      <c r="O119" s="401"/>
      <c r="P119" s="421"/>
      <c r="Q119" s="421"/>
      <c r="R119" s="386"/>
      <c r="S119" s="357"/>
      <c r="T119" s="315"/>
      <c r="U119" s="315"/>
      <c r="V119" s="315"/>
    </row>
    <row r="120" spans="1:23" s="236" customFormat="1" ht="15" x14ac:dyDescent="0.2">
      <c r="A120" s="357"/>
      <c r="B120" s="468"/>
      <c r="C120" s="401"/>
      <c r="D120" s="401"/>
      <c r="E120" s="421"/>
      <c r="F120" s="246">
        <v>2024</v>
      </c>
      <c r="G120" s="257">
        <v>114813.8</v>
      </c>
      <c r="H120" s="239"/>
      <c r="I120" s="257">
        <v>114813.8</v>
      </c>
      <c r="J120" s="239">
        <v>52847.7</v>
      </c>
      <c r="K120" s="239">
        <v>4559.2</v>
      </c>
      <c r="L120" s="257">
        <v>57406.9</v>
      </c>
      <c r="M120" s="257"/>
      <c r="N120" s="404"/>
      <c r="O120" s="401"/>
      <c r="P120" s="421"/>
      <c r="Q120" s="421"/>
      <c r="R120" s="386"/>
      <c r="S120" s="357"/>
      <c r="T120" s="315"/>
      <c r="U120" s="315"/>
      <c r="V120" s="315"/>
    </row>
    <row r="121" spans="1:23" s="236" customFormat="1" ht="15" x14ac:dyDescent="0.2">
      <c r="A121" s="358"/>
      <c r="B121" s="469"/>
      <c r="C121" s="402"/>
      <c r="D121" s="402"/>
      <c r="E121" s="422"/>
      <c r="F121" s="246">
        <v>2025</v>
      </c>
      <c r="G121" s="257">
        <v>201758.9</v>
      </c>
      <c r="H121" s="239"/>
      <c r="I121" s="257">
        <v>201758.9</v>
      </c>
      <c r="J121" s="239"/>
      <c r="K121" s="239"/>
      <c r="L121" s="257"/>
      <c r="M121" s="257"/>
      <c r="N121" s="405"/>
      <c r="O121" s="402"/>
      <c r="P121" s="422"/>
      <c r="Q121" s="422"/>
      <c r="R121" s="387"/>
      <c r="S121" s="358"/>
      <c r="T121" s="315"/>
      <c r="U121" s="315"/>
      <c r="V121" s="315"/>
    </row>
    <row r="122" spans="1:23" s="236" customFormat="1" ht="24" customHeight="1" x14ac:dyDescent="0.2">
      <c r="A122" s="356">
        <v>29</v>
      </c>
      <c r="B122" s="381" t="s">
        <v>1033</v>
      </c>
      <c r="C122" s="356" t="s">
        <v>841</v>
      </c>
      <c r="D122" s="353"/>
      <c r="E122" s="356"/>
      <c r="F122" s="44" t="s">
        <v>1035</v>
      </c>
      <c r="G122" s="94">
        <f>SUM(G123:G127)</f>
        <v>675597.88</v>
      </c>
      <c r="H122" s="94"/>
      <c r="I122" s="94">
        <f>SUM(I123:I127)</f>
        <v>675597.88</v>
      </c>
      <c r="J122" s="94"/>
      <c r="K122" s="94">
        <f>SUM(K123:K126)</f>
        <v>0</v>
      </c>
      <c r="L122" s="94">
        <f>SUM(L123:L126)</f>
        <v>0</v>
      </c>
      <c r="M122" s="94">
        <f>SUM(M123:M127)</f>
        <v>675597.88</v>
      </c>
      <c r="N122" s="406"/>
      <c r="O122" s="356" t="s">
        <v>901</v>
      </c>
      <c r="P122" s="353"/>
      <c r="Q122" s="353"/>
      <c r="R122" s="362" t="s">
        <v>1036</v>
      </c>
      <c r="S122" s="356"/>
      <c r="T122" s="315"/>
      <c r="U122" s="315"/>
      <c r="V122" s="315"/>
    </row>
    <row r="123" spans="1:23" s="236" customFormat="1" ht="24" customHeight="1" x14ac:dyDescent="0.2">
      <c r="A123" s="357"/>
      <c r="B123" s="382"/>
      <c r="C123" s="357"/>
      <c r="D123" s="354"/>
      <c r="E123" s="357"/>
      <c r="F123" s="44">
        <v>2022</v>
      </c>
      <c r="G123" s="94">
        <v>4050</v>
      </c>
      <c r="H123" s="94"/>
      <c r="I123" s="94">
        <v>4050</v>
      </c>
      <c r="J123" s="94"/>
      <c r="K123" s="94"/>
      <c r="L123" s="94"/>
      <c r="M123" s="94">
        <v>4050</v>
      </c>
      <c r="N123" s="407"/>
      <c r="O123" s="357"/>
      <c r="P123" s="354"/>
      <c r="Q123" s="354"/>
      <c r="R123" s="363"/>
      <c r="S123" s="357"/>
      <c r="T123" s="315"/>
      <c r="U123" s="315"/>
      <c r="V123" s="315"/>
    </row>
    <row r="124" spans="1:23" s="236" customFormat="1" ht="24" customHeight="1" x14ac:dyDescent="0.2">
      <c r="A124" s="357"/>
      <c r="B124" s="382"/>
      <c r="C124" s="357"/>
      <c r="D124" s="354"/>
      <c r="E124" s="357"/>
      <c r="F124" s="44">
        <v>2023</v>
      </c>
      <c r="G124" s="94">
        <v>212600.85</v>
      </c>
      <c r="H124" s="94"/>
      <c r="I124" s="94">
        <v>212600.85</v>
      </c>
      <c r="J124" s="94"/>
      <c r="K124" s="94"/>
      <c r="L124" s="94"/>
      <c r="M124" s="94">
        <v>212600.85</v>
      </c>
      <c r="N124" s="407"/>
      <c r="O124" s="357"/>
      <c r="P124" s="354"/>
      <c r="Q124" s="354"/>
      <c r="R124" s="363"/>
      <c r="S124" s="357"/>
      <c r="T124" s="315"/>
      <c r="U124" s="315"/>
      <c r="V124" s="315"/>
    </row>
    <row r="125" spans="1:23" s="236" customFormat="1" ht="24" customHeight="1" x14ac:dyDescent="0.2">
      <c r="A125" s="357"/>
      <c r="B125" s="382"/>
      <c r="C125" s="357"/>
      <c r="D125" s="354"/>
      <c r="E125" s="357"/>
      <c r="F125" s="44">
        <v>2024</v>
      </c>
      <c r="G125" s="94">
        <v>316193.15000000002</v>
      </c>
      <c r="H125" s="94"/>
      <c r="I125" s="94">
        <v>316193.15000000002</v>
      </c>
      <c r="J125" s="94"/>
      <c r="K125" s="94"/>
      <c r="L125" s="94"/>
      <c r="M125" s="94">
        <v>316193.15000000002</v>
      </c>
      <c r="N125" s="407"/>
      <c r="O125" s="357"/>
      <c r="P125" s="354"/>
      <c r="Q125" s="354"/>
      <c r="R125" s="363"/>
      <c r="S125" s="357"/>
      <c r="T125" s="315"/>
      <c r="U125" s="315"/>
      <c r="V125" s="315"/>
    </row>
    <row r="126" spans="1:23" s="236" customFormat="1" ht="24" customHeight="1" x14ac:dyDescent="0.2">
      <c r="A126" s="357"/>
      <c r="B126" s="382"/>
      <c r="C126" s="357"/>
      <c r="D126" s="354"/>
      <c r="E126" s="357"/>
      <c r="F126" s="44">
        <v>2025</v>
      </c>
      <c r="G126" s="94">
        <v>32830</v>
      </c>
      <c r="H126" s="94"/>
      <c r="I126" s="94">
        <v>32830</v>
      </c>
      <c r="J126" s="94"/>
      <c r="K126" s="94"/>
      <c r="L126" s="94"/>
      <c r="M126" s="94">
        <v>32830</v>
      </c>
      <c r="N126" s="407"/>
      <c r="O126" s="357"/>
      <c r="P126" s="354"/>
      <c r="Q126" s="354"/>
      <c r="R126" s="363"/>
      <c r="S126" s="357"/>
      <c r="T126" s="315"/>
      <c r="U126" s="315"/>
      <c r="V126" s="315"/>
    </row>
    <row r="127" spans="1:23" s="46" customFormat="1" ht="24" customHeight="1" x14ac:dyDescent="0.2">
      <c r="A127" s="358"/>
      <c r="B127" s="383"/>
      <c r="C127" s="358"/>
      <c r="D127" s="355"/>
      <c r="E127" s="358"/>
      <c r="F127" s="44">
        <v>2026</v>
      </c>
      <c r="G127" s="94">
        <v>109923.88</v>
      </c>
      <c r="H127" s="94"/>
      <c r="I127" s="94">
        <v>109923.88</v>
      </c>
      <c r="J127" s="94"/>
      <c r="K127" s="94"/>
      <c r="L127" s="94"/>
      <c r="M127" s="94">
        <v>109923.88</v>
      </c>
      <c r="N127" s="408"/>
      <c r="O127" s="358"/>
      <c r="P127" s="355"/>
      <c r="Q127" s="355"/>
      <c r="R127" s="364"/>
      <c r="S127" s="358"/>
      <c r="T127" s="47"/>
      <c r="U127" s="47"/>
      <c r="V127" s="47"/>
    </row>
    <row r="128" spans="1:23" s="45" customFormat="1" ht="13.5" customHeight="1" x14ac:dyDescent="0.2">
      <c r="A128" s="356">
        <v>30</v>
      </c>
      <c r="B128" s="362" t="s">
        <v>938</v>
      </c>
      <c r="C128" s="356" t="s">
        <v>427</v>
      </c>
      <c r="D128" s="356" t="s">
        <v>131</v>
      </c>
      <c r="E128" s="356"/>
      <c r="F128" s="44" t="s">
        <v>937</v>
      </c>
      <c r="G128" s="94">
        <v>13975910</v>
      </c>
      <c r="H128" s="94"/>
      <c r="I128" s="94">
        <v>13975910</v>
      </c>
      <c r="J128" s="94">
        <v>0</v>
      </c>
      <c r="K128" s="94">
        <v>674000</v>
      </c>
      <c r="L128" s="94">
        <v>85000</v>
      </c>
      <c r="M128" s="94">
        <v>12691000</v>
      </c>
      <c r="N128" s="356"/>
      <c r="O128" s="356" t="s">
        <v>220</v>
      </c>
      <c r="P128" s="356"/>
      <c r="Q128" s="353"/>
      <c r="R128" s="362" t="s">
        <v>44</v>
      </c>
      <c r="S128" s="489"/>
      <c r="T128" s="47" t="s">
        <v>533</v>
      </c>
      <c r="U128" s="47" t="s">
        <v>534</v>
      </c>
      <c r="V128" s="47" t="s">
        <v>535</v>
      </c>
      <c r="W128" s="56"/>
    </row>
    <row r="129" spans="1:23" s="45" customFormat="1" ht="13.5" customHeight="1" x14ac:dyDescent="0.2">
      <c r="A129" s="357"/>
      <c r="B129" s="363"/>
      <c r="C129" s="357"/>
      <c r="D129" s="357"/>
      <c r="E129" s="357"/>
      <c r="F129" s="44">
        <v>2023</v>
      </c>
      <c r="G129" s="94">
        <v>696000</v>
      </c>
      <c r="H129" s="94"/>
      <c r="I129" s="94">
        <v>696000</v>
      </c>
      <c r="J129" s="94"/>
      <c r="K129" s="94">
        <v>289000</v>
      </c>
      <c r="L129" s="94"/>
      <c r="M129" s="94">
        <v>407000</v>
      </c>
      <c r="N129" s="357"/>
      <c r="O129" s="357"/>
      <c r="P129" s="357"/>
      <c r="Q129" s="354"/>
      <c r="R129" s="363"/>
      <c r="S129" s="490"/>
      <c r="T129" s="47"/>
      <c r="U129" s="47"/>
      <c r="V129" s="47"/>
      <c r="W129" s="56"/>
    </row>
    <row r="130" spans="1:23" s="45" customFormat="1" ht="13.5" customHeight="1" x14ac:dyDescent="0.2">
      <c r="A130" s="357"/>
      <c r="B130" s="363"/>
      <c r="C130" s="357"/>
      <c r="D130" s="357"/>
      <c r="E130" s="357"/>
      <c r="F130" s="44">
        <v>2024</v>
      </c>
      <c r="G130" s="94">
        <v>475000</v>
      </c>
      <c r="H130" s="94"/>
      <c r="I130" s="94">
        <f>K130+L130+M130</f>
        <v>475000</v>
      </c>
      <c r="J130" s="94"/>
      <c r="K130" s="94">
        <v>312000</v>
      </c>
      <c r="L130" s="94">
        <v>5000</v>
      </c>
      <c r="M130" s="94">
        <v>158000</v>
      </c>
      <c r="N130" s="357"/>
      <c r="O130" s="357"/>
      <c r="P130" s="357"/>
      <c r="Q130" s="354"/>
      <c r="R130" s="363"/>
      <c r="S130" s="490"/>
      <c r="T130" s="47"/>
      <c r="U130" s="47"/>
      <c r="V130" s="47"/>
      <c r="W130" s="56"/>
    </row>
    <row r="131" spans="1:23" s="45" customFormat="1" ht="13.5" customHeight="1" x14ac:dyDescent="0.2">
      <c r="A131" s="357"/>
      <c r="B131" s="363"/>
      <c r="C131" s="357"/>
      <c r="D131" s="357"/>
      <c r="E131" s="357"/>
      <c r="F131" s="44">
        <v>2025</v>
      </c>
      <c r="G131" s="94">
        <v>785000</v>
      </c>
      <c r="H131" s="94"/>
      <c r="I131" s="94">
        <f>K131+L131+M131</f>
        <v>785000</v>
      </c>
      <c r="J131" s="94"/>
      <c r="K131" s="94">
        <v>411000</v>
      </c>
      <c r="L131" s="94">
        <v>5000</v>
      </c>
      <c r="M131" s="94">
        <v>369000</v>
      </c>
      <c r="N131" s="357"/>
      <c r="O131" s="357"/>
      <c r="P131" s="357"/>
      <c r="Q131" s="354"/>
      <c r="R131" s="363"/>
      <c r="S131" s="490"/>
      <c r="T131" s="47"/>
      <c r="U131" s="47"/>
      <c r="V131" s="47"/>
      <c r="W131" s="56"/>
    </row>
    <row r="132" spans="1:23" s="45" customFormat="1" ht="13.5" customHeight="1" x14ac:dyDescent="0.2">
      <c r="A132" s="357"/>
      <c r="B132" s="363"/>
      <c r="C132" s="357"/>
      <c r="D132" s="357"/>
      <c r="E132" s="357"/>
      <c r="F132" s="44">
        <v>2026</v>
      </c>
      <c r="G132" s="94">
        <v>1138000</v>
      </c>
      <c r="H132" s="49"/>
      <c r="I132" s="94">
        <f>SUM(K132:M132)</f>
        <v>1138000</v>
      </c>
      <c r="J132" s="94"/>
      <c r="K132" s="94">
        <v>744000</v>
      </c>
      <c r="L132" s="94">
        <v>5000</v>
      </c>
      <c r="M132" s="94">
        <v>389000</v>
      </c>
      <c r="N132" s="357"/>
      <c r="O132" s="357"/>
      <c r="P132" s="357"/>
      <c r="Q132" s="354"/>
      <c r="R132" s="363"/>
      <c r="S132" s="490"/>
      <c r="T132" s="47"/>
      <c r="U132" s="47"/>
      <c r="V132" s="47"/>
      <c r="W132" s="56"/>
    </row>
    <row r="133" spans="1:23" s="45" customFormat="1" ht="13.5" customHeight="1" x14ac:dyDescent="0.2">
      <c r="A133" s="358"/>
      <c r="B133" s="364"/>
      <c r="C133" s="358"/>
      <c r="D133" s="358"/>
      <c r="E133" s="358"/>
      <c r="F133" s="44" t="s">
        <v>1084</v>
      </c>
      <c r="G133" s="94">
        <v>7652000</v>
      </c>
      <c r="H133" s="94"/>
      <c r="I133" s="94">
        <f>K133+L133+M133</f>
        <v>7652000</v>
      </c>
      <c r="J133" s="94"/>
      <c r="K133" s="94">
        <v>893000</v>
      </c>
      <c r="L133" s="94">
        <v>70000</v>
      </c>
      <c r="M133" s="94">
        <v>6689000</v>
      </c>
      <c r="N133" s="358"/>
      <c r="O133" s="358"/>
      <c r="P133" s="358"/>
      <c r="Q133" s="355"/>
      <c r="R133" s="364"/>
      <c r="S133" s="491"/>
      <c r="T133" s="47"/>
      <c r="U133" s="47"/>
      <c r="V133" s="47"/>
      <c r="W133" s="56"/>
    </row>
    <row r="134" spans="1:23" s="45" customFormat="1" ht="55.5" customHeight="1" x14ac:dyDescent="0.2">
      <c r="A134" s="44">
        <v>31</v>
      </c>
      <c r="B134" s="143" t="s">
        <v>647</v>
      </c>
      <c r="C134" s="44" t="s">
        <v>375</v>
      </c>
      <c r="D134" s="44" t="s">
        <v>131</v>
      </c>
      <c r="E134" s="44"/>
      <c r="F134" s="44" t="s">
        <v>233</v>
      </c>
      <c r="G134" s="44" t="s">
        <v>233</v>
      </c>
      <c r="H134" s="94">
        <v>0</v>
      </c>
      <c r="I134" s="44" t="s">
        <v>233</v>
      </c>
      <c r="J134" s="94">
        <v>0</v>
      </c>
      <c r="K134" s="94">
        <v>0</v>
      </c>
      <c r="L134" s="94">
        <v>0</v>
      </c>
      <c r="M134" s="44" t="s">
        <v>233</v>
      </c>
      <c r="N134" s="44" t="s">
        <v>233</v>
      </c>
      <c r="O134" s="44" t="s">
        <v>67</v>
      </c>
      <c r="P134" s="104"/>
      <c r="Q134" s="104"/>
      <c r="R134" s="96" t="s">
        <v>1045</v>
      </c>
      <c r="S134" s="44"/>
      <c r="T134" s="47" t="s">
        <v>536</v>
      </c>
      <c r="U134" s="47" t="s">
        <v>537</v>
      </c>
      <c r="V134" s="47" t="s">
        <v>538</v>
      </c>
    </row>
    <row r="135" spans="1:23" s="45" customFormat="1" ht="12.75" customHeight="1" x14ac:dyDescent="0.2">
      <c r="A135" s="356">
        <v>32</v>
      </c>
      <c r="B135" s="381" t="s">
        <v>743</v>
      </c>
      <c r="C135" s="356" t="s">
        <v>699</v>
      </c>
      <c r="D135" s="356" t="s">
        <v>98</v>
      </c>
      <c r="E135" s="356"/>
      <c r="F135" s="44" t="s">
        <v>964</v>
      </c>
      <c r="G135" s="94">
        <f>SUM(G136:G141)</f>
        <v>2642637.29</v>
      </c>
      <c r="H135" s="94"/>
      <c r="I135" s="94">
        <f>SUM(I136:I141)</f>
        <v>2642637.29</v>
      </c>
      <c r="J135" s="94"/>
      <c r="K135" s="94"/>
      <c r="L135" s="94"/>
      <c r="M135" s="94">
        <f>SUM(M136:M141)</f>
        <v>2642637.29</v>
      </c>
      <c r="N135" s="406"/>
      <c r="O135" s="356" t="s">
        <v>393</v>
      </c>
      <c r="P135" s="353"/>
      <c r="Q135" s="353"/>
      <c r="R135" s="362" t="s">
        <v>44</v>
      </c>
      <c r="S135" s="356"/>
      <c r="T135" s="47"/>
      <c r="U135" s="47"/>
      <c r="V135" s="47"/>
    </row>
    <row r="136" spans="1:23" s="45" customFormat="1" x14ac:dyDescent="0.2">
      <c r="A136" s="357"/>
      <c r="B136" s="382"/>
      <c r="C136" s="357"/>
      <c r="D136" s="357"/>
      <c r="E136" s="357"/>
      <c r="F136" s="44">
        <v>2022</v>
      </c>
      <c r="G136" s="94">
        <v>806251</v>
      </c>
      <c r="H136" s="94"/>
      <c r="I136" s="94">
        <v>806251</v>
      </c>
      <c r="J136" s="94"/>
      <c r="K136" s="94"/>
      <c r="L136" s="94"/>
      <c r="M136" s="94">
        <v>806251</v>
      </c>
      <c r="N136" s="407"/>
      <c r="O136" s="357"/>
      <c r="P136" s="354"/>
      <c r="Q136" s="354"/>
      <c r="R136" s="363"/>
      <c r="S136" s="357"/>
      <c r="T136" s="47"/>
      <c r="U136" s="47"/>
      <c r="V136" s="47"/>
    </row>
    <row r="137" spans="1:23" s="45" customFormat="1" x14ac:dyDescent="0.2">
      <c r="A137" s="357"/>
      <c r="B137" s="382"/>
      <c r="C137" s="357"/>
      <c r="D137" s="357"/>
      <c r="E137" s="357"/>
      <c r="F137" s="44">
        <v>2023</v>
      </c>
      <c r="G137" s="94">
        <v>546916</v>
      </c>
      <c r="H137" s="94"/>
      <c r="I137" s="94">
        <v>546916</v>
      </c>
      <c r="J137" s="94"/>
      <c r="K137" s="94"/>
      <c r="L137" s="94"/>
      <c r="M137" s="94">
        <v>546916</v>
      </c>
      <c r="N137" s="407"/>
      <c r="O137" s="357"/>
      <c r="P137" s="354"/>
      <c r="Q137" s="354"/>
      <c r="R137" s="363"/>
      <c r="S137" s="357"/>
      <c r="T137" s="47"/>
      <c r="U137" s="47"/>
      <c r="V137" s="47"/>
    </row>
    <row r="138" spans="1:23" s="45" customFormat="1" x14ac:dyDescent="0.2">
      <c r="A138" s="357"/>
      <c r="B138" s="382"/>
      <c r="C138" s="357"/>
      <c r="D138" s="357"/>
      <c r="E138" s="357"/>
      <c r="F138" s="44">
        <v>2024</v>
      </c>
      <c r="G138" s="94">
        <v>243500.05</v>
      </c>
      <c r="H138" s="94"/>
      <c r="I138" s="94">
        <v>243500.05</v>
      </c>
      <c r="J138" s="94"/>
      <c r="K138" s="94"/>
      <c r="L138" s="94"/>
      <c r="M138" s="94">
        <v>243500.05</v>
      </c>
      <c r="N138" s="407"/>
      <c r="O138" s="357"/>
      <c r="P138" s="354"/>
      <c r="Q138" s="354"/>
      <c r="R138" s="363"/>
      <c r="S138" s="357"/>
      <c r="T138" s="47"/>
      <c r="U138" s="47"/>
      <c r="V138" s="47"/>
    </row>
    <row r="139" spans="1:23" s="45" customFormat="1" x14ac:dyDescent="0.2">
      <c r="A139" s="357"/>
      <c r="B139" s="382"/>
      <c r="C139" s="357"/>
      <c r="D139" s="357"/>
      <c r="E139" s="357"/>
      <c r="F139" s="44">
        <v>2025</v>
      </c>
      <c r="G139" s="94">
        <v>348860.11</v>
      </c>
      <c r="H139" s="94"/>
      <c r="I139" s="94">
        <v>348860.11</v>
      </c>
      <c r="J139" s="94"/>
      <c r="K139" s="94"/>
      <c r="L139" s="94"/>
      <c r="M139" s="94">
        <v>348860.11</v>
      </c>
      <c r="N139" s="407"/>
      <c r="O139" s="357"/>
      <c r="P139" s="354"/>
      <c r="Q139" s="354"/>
      <c r="R139" s="363"/>
      <c r="S139" s="357"/>
      <c r="T139" s="47"/>
      <c r="U139" s="47"/>
      <c r="V139" s="47"/>
    </row>
    <row r="140" spans="1:23" s="45" customFormat="1" x14ac:dyDescent="0.2">
      <c r="A140" s="357"/>
      <c r="B140" s="382"/>
      <c r="C140" s="357"/>
      <c r="D140" s="357"/>
      <c r="E140" s="357"/>
      <c r="F140" s="44">
        <v>2026</v>
      </c>
      <c r="G140" s="94">
        <v>322826.13</v>
      </c>
      <c r="H140" s="94"/>
      <c r="I140" s="94">
        <v>322826.13</v>
      </c>
      <c r="J140" s="94"/>
      <c r="K140" s="94"/>
      <c r="L140" s="94"/>
      <c r="M140" s="94">
        <v>322826.13</v>
      </c>
      <c r="N140" s="407"/>
      <c r="O140" s="357"/>
      <c r="P140" s="354"/>
      <c r="Q140" s="354"/>
      <c r="R140" s="363"/>
      <c r="S140" s="357"/>
      <c r="T140" s="47"/>
      <c r="U140" s="47"/>
      <c r="V140" s="47"/>
    </row>
    <row r="141" spans="1:23" s="45" customFormat="1" x14ac:dyDescent="0.2">
      <c r="A141" s="358"/>
      <c r="B141" s="383"/>
      <c r="C141" s="358"/>
      <c r="D141" s="358"/>
      <c r="E141" s="358"/>
      <c r="F141" s="44">
        <v>2027</v>
      </c>
      <c r="G141" s="94">
        <v>374284</v>
      </c>
      <c r="H141" s="94"/>
      <c r="I141" s="94">
        <v>374284</v>
      </c>
      <c r="J141" s="94"/>
      <c r="K141" s="94"/>
      <c r="L141" s="94"/>
      <c r="M141" s="94">
        <v>374284</v>
      </c>
      <c r="N141" s="408"/>
      <c r="O141" s="358"/>
      <c r="P141" s="355"/>
      <c r="Q141" s="355"/>
      <c r="R141" s="364"/>
      <c r="S141" s="358"/>
      <c r="T141" s="47"/>
      <c r="U141" s="47"/>
      <c r="V141" s="47"/>
    </row>
    <row r="142" spans="1:23" s="46" customFormat="1" ht="30" customHeight="1" x14ac:dyDescent="0.2">
      <c r="A142" s="356"/>
      <c r="B142" s="362" t="s">
        <v>1057</v>
      </c>
      <c r="C142" s="356" t="s">
        <v>672</v>
      </c>
      <c r="D142" s="356" t="s">
        <v>98</v>
      </c>
      <c r="E142" s="356" t="s">
        <v>999</v>
      </c>
      <c r="F142" s="44" t="s">
        <v>887</v>
      </c>
      <c r="G142" s="94">
        <f>SUM(G144:G145)</f>
        <v>323338</v>
      </c>
      <c r="H142" s="94"/>
      <c r="I142" s="94">
        <f>SUM(I144:I145)</f>
        <v>323338</v>
      </c>
      <c r="J142" s="94"/>
      <c r="K142" s="94"/>
      <c r="L142" s="94"/>
      <c r="M142" s="94">
        <f>SUM(M144:M145)</f>
        <v>323338</v>
      </c>
      <c r="N142" s="406"/>
      <c r="O142" s="356" t="s">
        <v>728</v>
      </c>
      <c r="P142" s="353"/>
      <c r="Q142" s="353"/>
      <c r="R142" s="362"/>
      <c r="S142" s="356"/>
      <c r="T142" s="47"/>
      <c r="U142" s="47"/>
      <c r="V142" s="47"/>
    </row>
    <row r="143" spans="1:23" s="46" customFormat="1" ht="30" customHeight="1" x14ac:dyDescent="0.2">
      <c r="A143" s="357"/>
      <c r="B143" s="363"/>
      <c r="C143" s="357"/>
      <c r="D143" s="357"/>
      <c r="E143" s="357"/>
      <c r="F143" s="44">
        <v>2022</v>
      </c>
      <c r="G143" s="94">
        <v>23901</v>
      </c>
      <c r="H143" s="94"/>
      <c r="I143" s="94">
        <v>23901</v>
      </c>
      <c r="J143" s="94"/>
      <c r="K143" s="94"/>
      <c r="L143" s="94"/>
      <c r="M143" s="94">
        <v>23901</v>
      </c>
      <c r="N143" s="407"/>
      <c r="O143" s="357"/>
      <c r="P143" s="354"/>
      <c r="Q143" s="354"/>
      <c r="R143" s="363"/>
      <c r="S143" s="357"/>
      <c r="T143" s="47"/>
      <c r="U143" s="47"/>
      <c r="V143" s="47"/>
    </row>
    <row r="144" spans="1:23" s="46" customFormat="1" ht="30" customHeight="1" x14ac:dyDescent="0.2">
      <c r="A144" s="357"/>
      <c r="B144" s="363"/>
      <c r="C144" s="357"/>
      <c r="D144" s="357"/>
      <c r="E144" s="357"/>
      <c r="F144" s="44">
        <v>2023</v>
      </c>
      <c r="G144" s="94">
        <v>155490</v>
      </c>
      <c r="H144" s="94"/>
      <c r="I144" s="94">
        <v>155490</v>
      </c>
      <c r="J144" s="94"/>
      <c r="K144" s="94"/>
      <c r="L144" s="94"/>
      <c r="M144" s="94">
        <v>155490</v>
      </c>
      <c r="N144" s="407"/>
      <c r="O144" s="357"/>
      <c r="P144" s="354"/>
      <c r="Q144" s="354"/>
      <c r="R144" s="363"/>
      <c r="S144" s="357"/>
      <c r="T144" s="47"/>
      <c r="U144" s="47"/>
      <c r="V144" s="47"/>
    </row>
    <row r="145" spans="1:22" s="46" customFormat="1" ht="30" customHeight="1" x14ac:dyDescent="0.2">
      <c r="A145" s="358"/>
      <c r="B145" s="364"/>
      <c r="C145" s="358"/>
      <c r="D145" s="358"/>
      <c r="E145" s="358"/>
      <c r="F145" s="44">
        <v>2024</v>
      </c>
      <c r="G145" s="94">
        <v>167848</v>
      </c>
      <c r="H145" s="94"/>
      <c r="I145" s="94">
        <v>167848</v>
      </c>
      <c r="J145" s="94"/>
      <c r="K145" s="94"/>
      <c r="L145" s="94"/>
      <c r="M145" s="94">
        <v>167848</v>
      </c>
      <c r="N145" s="408"/>
      <c r="O145" s="358"/>
      <c r="P145" s="355"/>
      <c r="Q145" s="355"/>
      <c r="R145" s="364"/>
      <c r="S145" s="358"/>
      <c r="T145" s="47"/>
      <c r="U145" s="47"/>
      <c r="V145" s="47"/>
    </row>
    <row r="146" spans="1:22" s="46" customFormat="1" ht="20.25" customHeight="1" x14ac:dyDescent="0.2">
      <c r="A146" s="356">
        <v>33</v>
      </c>
      <c r="B146" s="362" t="s">
        <v>1053</v>
      </c>
      <c r="C146" s="356" t="s">
        <v>672</v>
      </c>
      <c r="D146" s="356" t="s">
        <v>98</v>
      </c>
      <c r="E146" s="356" t="s">
        <v>999</v>
      </c>
      <c r="F146" s="44" t="s">
        <v>1058</v>
      </c>
      <c r="G146" s="94">
        <f>SUM(G147:G150)</f>
        <v>1542.57</v>
      </c>
      <c r="H146" s="94"/>
      <c r="I146" s="94">
        <f>SUM(I147:I150)</f>
        <v>1542.57</v>
      </c>
      <c r="J146" s="94"/>
      <c r="K146" s="94"/>
      <c r="L146" s="94"/>
      <c r="M146" s="94">
        <f>SUM(M147:M150)</f>
        <v>1542.57</v>
      </c>
      <c r="N146" s="406"/>
      <c r="O146" s="356" t="s">
        <v>1043</v>
      </c>
      <c r="P146" s="353"/>
      <c r="Q146" s="353"/>
      <c r="R146" s="362" t="s">
        <v>44</v>
      </c>
      <c r="S146" s="356"/>
      <c r="T146" s="47"/>
      <c r="U146" s="47"/>
      <c r="V146" s="47"/>
    </row>
    <row r="147" spans="1:22" s="46" customFormat="1" ht="20.25" customHeight="1" x14ac:dyDescent="0.2">
      <c r="A147" s="357"/>
      <c r="B147" s="363"/>
      <c r="C147" s="357"/>
      <c r="D147" s="357"/>
      <c r="E147" s="357"/>
      <c r="F147" s="44">
        <v>2025</v>
      </c>
      <c r="G147" s="94">
        <v>71.42</v>
      </c>
      <c r="H147" s="94"/>
      <c r="I147" s="94">
        <v>71.42</v>
      </c>
      <c r="J147" s="94"/>
      <c r="K147" s="94"/>
      <c r="L147" s="94"/>
      <c r="M147" s="94">
        <v>71.42</v>
      </c>
      <c r="N147" s="407"/>
      <c r="O147" s="357"/>
      <c r="P147" s="354"/>
      <c r="Q147" s="354"/>
      <c r="R147" s="363"/>
      <c r="S147" s="357"/>
      <c r="T147" s="47"/>
      <c r="U147" s="47"/>
      <c r="V147" s="47"/>
    </row>
    <row r="148" spans="1:22" s="46" customFormat="1" ht="20.25" customHeight="1" x14ac:dyDescent="0.2">
      <c r="A148" s="357"/>
      <c r="B148" s="363"/>
      <c r="C148" s="357"/>
      <c r="D148" s="357"/>
      <c r="E148" s="357"/>
      <c r="F148" s="44">
        <v>2026</v>
      </c>
      <c r="G148" s="94">
        <v>106.07</v>
      </c>
      <c r="H148" s="94"/>
      <c r="I148" s="94">
        <v>106.07</v>
      </c>
      <c r="J148" s="94"/>
      <c r="K148" s="94"/>
      <c r="L148" s="94"/>
      <c r="M148" s="94">
        <v>106.07</v>
      </c>
      <c r="N148" s="407"/>
      <c r="O148" s="357"/>
      <c r="P148" s="354"/>
      <c r="Q148" s="354"/>
      <c r="R148" s="363"/>
      <c r="S148" s="357"/>
      <c r="T148" s="47"/>
      <c r="U148" s="47"/>
      <c r="V148" s="47"/>
    </row>
    <row r="149" spans="1:22" s="46" customFormat="1" ht="20.25" customHeight="1" x14ac:dyDescent="0.2">
      <c r="A149" s="357"/>
      <c r="B149" s="363"/>
      <c r="C149" s="357"/>
      <c r="D149" s="357"/>
      <c r="E149" s="357"/>
      <c r="F149" s="44">
        <v>2027</v>
      </c>
      <c r="G149" s="94">
        <v>107.48</v>
      </c>
      <c r="H149" s="94"/>
      <c r="I149" s="94">
        <v>107.48</v>
      </c>
      <c r="J149" s="94"/>
      <c r="K149" s="94"/>
      <c r="L149" s="94"/>
      <c r="M149" s="94">
        <v>107.48</v>
      </c>
      <c r="N149" s="407"/>
      <c r="O149" s="357"/>
      <c r="P149" s="354"/>
      <c r="Q149" s="354"/>
      <c r="R149" s="363"/>
      <c r="S149" s="357"/>
      <c r="T149" s="47"/>
      <c r="U149" s="47"/>
      <c r="V149" s="47"/>
    </row>
    <row r="150" spans="1:22" s="46" customFormat="1" ht="20.25" customHeight="1" x14ac:dyDescent="0.2">
      <c r="A150" s="358"/>
      <c r="B150" s="364"/>
      <c r="C150" s="358"/>
      <c r="D150" s="358"/>
      <c r="E150" s="358"/>
      <c r="F150" s="44" t="s">
        <v>1056</v>
      </c>
      <c r="G150" s="94">
        <v>1257.5999999999999</v>
      </c>
      <c r="H150" s="94"/>
      <c r="I150" s="94">
        <v>1257.5999999999999</v>
      </c>
      <c r="J150" s="94"/>
      <c r="K150" s="94"/>
      <c r="L150" s="94"/>
      <c r="M150" s="94">
        <v>1257.5999999999999</v>
      </c>
      <c r="N150" s="408"/>
      <c r="O150" s="358"/>
      <c r="P150" s="355"/>
      <c r="Q150" s="355"/>
      <c r="R150" s="364"/>
      <c r="S150" s="358"/>
      <c r="T150" s="47"/>
      <c r="U150" s="47"/>
      <c r="V150" s="47"/>
    </row>
    <row r="151" spans="1:22" s="46" customFormat="1" ht="37.5" customHeight="1" x14ac:dyDescent="0.2">
      <c r="A151" s="356">
        <v>34</v>
      </c>
      <c r="B151" s="362" t="s">
        <v>1055</v>
      </c>
      <c r="C151" s="356" t="s">
        <v>672</v>
      </c>
      <c r="D151" s="356" t="s">
        <v>98</v>
      </c>
      <c r="E151" s="356" t="s">
        <v>999</v>
      </c>
      <c r="F151" s="44">
        <v>2025</v>
      </c>
      <c r="G151" s="94">
        <v>312.86</v>
      </c>
      <c r="H151" s="94"/>
      <c r="I151" s="94">
        <v>312.86</v>
      </c>
      <c r="J151" s="94"/>
      <c r="K151" s="94"/>
      <c r="L151" s="94"/>
      <c r="M151" s="94">
        <v>312.86</v>
      </c>
      <c r="N151" s="406"/>
      <c r="O151" s="356" t="s">
        <v>1043</v>
      </c>
      <c r="P151" s="353"/>
      <c r="Q151" s="353"/>
      <c r="R151" s="362" t="s">
        <v>44</v>
      </c>
      <c r="S151" s="356"/>
      <c r="T151" s="47"/>
      <c r="U151" s="47"/>
      <c r="V151" s="47"/>
    </row>
    <row r="152" spans="1:22" s="46" customFormat="1" ht="37.5" customHeight="1" x14ac:dyDescent="0.2">
      <c r="A152" s="358"/>
      <c r="B152" s="364"/>
      <c r="C152" s="358"/>
      <c r="D152" s="358"/>
      <c r="E152" s="358"/>
      <c r="F152" s="44">
        <v>2026</v>
      </c>
      <c r="G152" s="94">
        <v>79.59</v>
      </c>
      <c r="H152" s="94"/>
      <c r="I152" s="94">
        <v>79.59</v>
      </c>
      <c r="J152" s="94"/>
      <c r="K152" s="94"/>
      <c r="L152" s="94"/>
      <c r="M152" s="94">
        <v>79.59</v>
      </c>
      <c r="N152" s="408"/>
      <c r="O152" s="358"/>
      <c r="P152" s="355"/>
      <c r="Q152" s="355"/>
      <c r="R152" s="364"/>
      <c r="S152" s="358"/>
      <c r="T152" s="47"/>
      <c r="U152" s="47"/>
      <c r="V152" s="47"/>
    </row>
    <row r="153" spans="1:22" s="46" customFormat="1" ht="50.25" customHeight="1" x14ac:dyDescent="0.2">
      <c r="A153" s="356">
        <v>35</v>
      </c>
      <c r="B153" s="362" t="s">
        <v>1054</v>
      </c>
      <c r="C153" s="356" t="s">
        <v>672</v>
      </c>
      <c r="D153" s="356" t="s">
        <v>98</v>
      </c>
      <c r="E153" s="356" t="s">
        <v>999</v>
      </c>
      <c r="F153" s="44">
        <v>2025</v>
      </c>
      <c r="G153" s="94">
        <v>24.64</v>
      </c>
      <c r="H153" s="94"/>
      <c r="I153" s="94">
        <v>24.64</v>
      </c>
      <c r="J153" s="94"/>
      <c r="K153" s="94"/>
      <c r="L153" s="94"/>
      <c r="M153" s="94">
        <v>24.64</v>
      </c>
      <c r="N153" s="406"/>
      <c r="O153" s="356" t="s">
        <v>1043</v>
      </c>
      <c r="P153" s="353"/>
      <c r="Q153" s="353"/>
      <c r="R153" s="362" t="s">
        <v>44</v>
      </c>
      <c r="S153" s="356"/>
      <c r="T153" s="47"/>
      <c r="U153" s="47"/>
      <c r="V153" s="47"/>
    </row>
    <row r="154" spans="1:22" s="46" customFormat="1" ht="54" customHeight="1" x14ac:dyDescent="0.2">
      <c r="A154" s="358"/>
      <c r="B154" s="364"/>
      <c r="C154" s="358"/>
      <c r="D154" s="358"/>
      <c r="E154" s="358"/>
      <c r="F154" s="44">
        <v>2026</v>
      </c>
      <c r="G154" s="94">
        <v>1.97</v>
      </c>
      <c r="H154" s="94"/>
      <c r="I154" s="94">
        <v>1.97</v>
      </c>
      <c r="J154" s="94"/>
      <c r="K154" s="94"/>
      <c r="L154" s="94"/>
      <c r="M154" s="94">
        <v>1.97</v>
      </c>
      <c r="N154" s="408"/>
      <c r="O154" s="358"/>
      <c r="P154" s="355"/>
      <c r="Q154" s="355"/>
      <c r="R154" s="364"/>
      <c r="S154" s="358"/>
      <c r="T154" s="47"/>
      <c r="U154" s="47"/>
      <c r="V154" s="47"/>
    </row>
    <row r="155" spans="1:22" s="43" customFormat="1" ht="15" x14ac:dyDescent="0.25">
      <c r="A155" s="391" t="s">
        <v>539</v>
      </c>
      <c r="B155" s="392"/>
      <c r="C155" s="392"/>
      <c r="D155" s="392"/>
      <c r="E155" s="392"/>
      <c r="F155" s="392"/>
      <c r="G155" s="392"/>
      <c r="H155" s="392"/>
      <c r="I155" s="392"/>
      <c r="J155" s="392"/>
      <c r="K155" s="392"/>
      <c r="L155" s="392"/>
      <c r="M155" s="392"/>
      <c r="N155" s="392"/>
      <c r="O155" s="392"/>
      <c r="P155" s="392"/>
      <c r="Q155" s="392"/>
      <c r="R155" s="392"/>
      <c r="S155" s="393"/>
      <c r="T155" s="316"/>
      <c r="U155" s="317"/>
    </row>
    <row r="156" spans="1:22" s="43" customFormat="1" ht="30" x14ac:dyDescent="0.25">
      <c r="A156" s="102">
        <v>36</v>
      </c>
      <c r="B156" s="102" t="s">
        <v>1098</v>
      </c>
      <c r="C156" s="102" t="s">
        <v>1099</v>
      </c>
      <c r="D156" s="102"/>
      <c r="E156" s="102"/>
      <c r="F156" s="102" t="s">
        <v>1100</v>
      </c>
      <c r="G156" s="108">
        <v>22500</v>
      </c>
      <c r="H156" s="102"/>
      <c r="I156" s="108">
        <v>22500</v>
      </c>
      <c r="J156" s="102"/>
      <c r="K156" s="102"/>
      <c r="L156" s="102"/>
      <c r="M156" s="108">
        <v>22500</v>
      </c>
      <c r="N156" s="102"/>
      <c r="O156" s="44" t="s">
        <v>1043</v>
      </c>
      <c r="P156" s="102"/>
      <c r="Q156" s="102"/>
      <c r="R156" s="284" t="s">
        <v>44</v>
      </c>
      <c r="S156" s="102"/>
      <c r="T156" s="320"/>
      <c r="U156" s="320"/>
    </row>
    <row r="157" spans="1:22" s="43" customFormat="1" ht="60" x14ac:dyDescent="0.25">
      <c r="A157" s="102">
        <v>37</v>
      </c>
      <c r="B157" s="102" t="s">
        <v>1101</v>
      </c>
      <c r="C157" s="102" t="s">
        <v>1102</v>
      </c>
      <c r="D157" s="102"/>
      <c r="E157" s="102"/>
      <c r="F157" s="102" t="s">
        <v>1103</v>
      </c>
      <c r="G157" s="108">
        <v>4710.83</v>
      </c>
      <c r="H157" s="102"/>
      <c r="I157" s="108">
        <v>4710.83</v>
      </c>
      <c r="J157" s="102"/>
      <c r="K157" s="102"/>
      <c r="L157" s="102"/>
      <c r="M157" s="108">
        <v>4710.83</v>
      </c>
      <c r="N157" s="102"/>
      <c r="O157" s="44" t="s">
        <v>1043</v>
      </c>
      <c r="P157" s="102"/>
      <c r="Q157" s="102"/>
      <c r="R157" s="284" t="s">
        <v>44</v>
      </c>
      <c r="S157" s="102"/>
      <c r="T157" s="320"/>
      <c r="U157" s="320"/>
    </row>
    <row r="158" spans="1:22" s="43" customFormat="1" ht="150" x14ac:dyDescent="0.25">
      <c r="A158" s="102">
        <v>38</v>
      </c>
      <c r="B158" s="102" t="s">
        <v>1104</v>
      </c>
      <c r="C158" s="102" t="s">
        <v>1105</v>
      </c>
      <c r="D158" s="102"/>
      <c r="E158" s="102"/>
      <c r="F158" s="102" t="s">
        <v>1106</v>
      </c>
      <c r="G158" s="108">
        <v>11343.34</v>
      </c>
      <c r="H158" s="102"/>
      <c r="I158" s="108">
        <v>11343.34</v>
      </c>
      <c r="J158" s="102"/>
      <c r="K158" s="102"/>
      <c r="L158" s="102"/>
      <c r="M158" s="108">
        <v>11343.34</v>
      </c>
      <c r="N158" s="102"/>
      <c r="O158" s="44" t="s">
        <v>1043</v>
      </c>
      <c r="P158" s="102"/>
      <c r="Q158" s="102"/>
      <c r="R158" s="284" t="s">
        <v>44</v>
      </c>
      <c r="S158" s="102"/>
      <c r="T158" s="320"/>
      <c r="U158" s="320"/>
    </row>
    <row r="159" spans="1:22" s="43" customFormat="1" ht="60" x14ac:dyDescent="0.25">
      <c r="A159" s="102">
        <v>39</v>
      </c>
      <c r="B159" s="102" t="s">
        <v>1107</v>
      </c>
      <c r="C159" s="102" t="s">
        <v>1108</v>
      </c>
      <c r="D159" s="102"/>
      <c r="E159" s="102"/>
      <c r="F159" s="102" t="s">
        <v>1106</v>
      </c>
      <c r="G159" s="108">
        <v>10461</v>
      </c>
      <c r="H159" s="102"/>
      <c r="I159" s="108">
        <v>10461</v>
      </c>
      <c r="J159" s="102"/>
      <c r="K159" s="102"/>
      <c r="L159" s="102"/>
      <c r="M159" s="108">
        <v>10461</v>
      </c>
      <c r="N159" s="102"/>
      <c r="O159" s="44" t="s">
        <v>1043</v>
      </c>
      <c r="P159" s="102"/>
      <c r="Q159" s="102"/>
      <c r="R159" s="284" t="s">
        <v>44</v>
      </c>
      <c r="S159" s="102"/>
      <c r="T159" s="320"/>
      <c r="U159" s="320"/>
    </row>
    <row r="160" spans="1:22" s="43" customFormat="1" ht="75" x14ac:dyDescent="0.25">
      <c r="A160" s="102">
        <v>40</v>
      </c>
      <c r="B160" s="102" t="s">
        <v>1109</v>
      </c>
      <c r="C160" s="102" t="s">
        <v>1110</v>
      </c>
      <c r="D160" s="102"/>
      <c r="E160" s="102"/>
      <c r="F160" s="102" t="s">
        <v>1111</v>
      </c>
      <c r="G160" s="108">
        <v>1468</v>
      </c>
      <c r="H160" s="102"/>
      <c r="I160" s="108">
        <v>1468</v>
      </c>
      <c r="J160" s="102"/>
      <c r="K160" s="102"/>
      <c r="L160" s="102"/>
      <c r="M160" s="108">
        <v>1468</v>
      </c>
      <c r="N160" s="44"/>
      <c r="O160" s="44" t="s">
        <v>1043</v>
      </c>
      <c r="P160" s="102"/>
      <c r="Q160" s="102"/>
      <c r="R160" s="284" t="s">
        <v>44</v>
      </c>
      <c r="S160" s="102"/>
      <c r="T160" s="320"/>
      <c r="U160" s="320"/>
    </row>
    <row r="161" spans="1:22" ht="105" x14ac:dyDescent="0.25">
      <c r="A161" s="102">
        <v>41</v>
      </c>
      <c r="B161" s="102" t="s">
        <v>1114</v>
      </c>
      <c r="C161" s="102" t="s">
        <v>1112</v>
      </c>
      <c r="D161" s="102"/>
      <c r="E161" s="102"/>
      <c r="F161" s="102" t="s">
        <v>1067</v>
      </c>
      <c r="G161" s="108">
        <v>1180.47</v>
      </c>
      <c r="H161" s="102"/>
      <c r="I161" s="108">
        <v>1180.47</v>
      </c>
      <c r="J161" s="102"/>
      <c r="K161" s="102"/>
      <c r="L161" s="102"/>
      <c r="M161" s="108">
        <v>1180.47</v>
      </c>
      <c r="N161" s="44"/>
      <c r="O161" s="44" t="s">
        <v>1043</v>
      </c>
      <c r="P161" s="58"/>
      <c r="Q161" s="58"/>
      <c r="R161" s="284" t="s">
        <v>44</v>
      </c>
      <c r="S161" s="44" t="s">
        <v>1113</v>
      </c>
    </row>
    <row r="162" spans="1:22" s="43" customFormat="1" ht="15" hidden="1" x14ac:dyDescent="0.25">
      <c r="A162" s="426" t="s">
        <v>546</v>
      </c>
      <c r="B162" s="427"/>
      <c r="C162" s="427"/>
      <c r="D162" s="427"/>
      <c r="E162" s="427"/>
      <c r="F162" s="427"/>
      <c r="G162" s="427"/>
      <c r="H162" s="427"/>
      <c r="I162" s="427"/>
      <c r="J162" s="427"/>
      <c r="K162" s="427"/>
      <c r="L162" s="427"/>
      <c r="M162" s="427"/>
      <c r="N162" s="427"/>
      <c r="O162" s="427"/>
      <c r="P162" s="427"/>
      <c r="Q162" s="427"/>
      <c r="R162" s="427"/>
      <c r="S162" s="427"/>
      <c r="T162" s="258"/>
      <c r="U162" s="259"/>
    </row>
    <row r="163" spans="1:22" s="45" customFormat="1" ht="15" hidden="1" x14ac:dyDescent="0.2">
      <c r="A163" s="426" t="s">
        <v>801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7"/>
      <c r="N163" s="427"/>
      <c r="O163" s="427"/>
      <c r="P163" s="427"/>
      <c r="Q163" s="427"/>
      <c r="R163" s="427"/>
      <c r="S163" s="427"/>
      <c r="T163" s="50"/>
      <c r="U163" s="50"/>
      <c r="V163" s="50"/>
    </row>
    <row r="164" spans="1:22" s="43" customFormat="1" ht="24.75" customHeight="1" x14ac:dyDescent="0.25">
      <c r="A164" s="412" t="s">
        <v>231</v>
      </c>
      <c r="B164" s="413"/>
      <c r="C164" s="413"/>
      <c r="D164" s="413"/>
      <c r="E164" s="413"/>
      <c r="F164" s="413"/>
      <c r="G164" s="413"/>
      <c r="H164" s="413"/>
      <c r="I164" s="413"/>
      <c r="J164" s="413"/>
      <c r="K164" s="413"/>
      <c r="L164" s="413"/>
      <c r="M164" s="413"/>
      <c r="N164" s="413"/>
      <c r="O164" s="413"/>
      <c r="P164" s="413"/>
      <c r="Q164" s="413"/>
      <c r="R164" s="413"/>
      <c r="S164" s="439"/>
    </row>
    <row r="165" spans="1:22" ht="13.7" customHeight="1" x14ac:dyDescent="0.25">
      <c r="A165" s="440" t="s">
        <v>742</v>
      </c>
      <c r="B165" s="440"/>
      <c r="C165" s="440"/>
      <c r="D165" s="440"/>
      <c r="E165" s="440"/>
      <c r="F165" s="440"/>
      <c r="G165" s="440"/>
      <c r="H165" s="440"/>
      <c r="I165" s="440"/>
      <c r="J165" s="440"/>
      <c r="K165" s="440"/>
      <c r="L165" s="440"/>
      <c r="M165" s="440"/>
      <c r="N165" s="440"/>
      <c r="O165" s="440"/>
      <c r="P165" s="440"/>
      <c r="Q165" s="440"/>
      <c r="R165" s="440"/>
      <c r="S165" s="440"/>
    </row>
    <row r="166" spans="1:22" s="60" customFormat="1" x14ac:dyDescent="0.25">
      <c r="A166" s="356">
        <v>42</v>
      </c>
      <c r="B166" s="381" t="s">
        <v>769</v>
      </c>
      <c r="C166" s="356" t="s">
        <v>956</v>
      </c>
      <c r="D166" s="356" t="s">
        <v>51</v>
      </c>
      <c r="E166" s="353"/>
      <c r="F166" s="44" t="s">
        <v>770</v>
      </c>
      <c r="G166" s="90">
        <f>SUM(G167:G177)</f>
        <v>6041845.0960925538</v>
      </c>
      <c r="H166" s="90">
        <f t="shared" ref="H166:M166" si="2">SUM(H167:H177)</f>
        <v>4866262.4472533464</v>
      </c>
      <c r="I166" s="90">
        <f t="shared" si="2"/>
        <v>1175582.6488392062</v>
      </c>
      <c r="J166" s="90">
        <f>SUM(J167:J177)</f>
        <v>340528.89999999997</v>
      </c>
      <c r="K166" s="90">
        <f>SUM(K167:K177)</f>
        <v>109169.61830460318</v>
      </c>
      <c r="L166" s="90">
        <f t="shared" si="2"/>
        <v>725884.13053460314</v>
      </c>
      <c r="M166" s="90">
        <f t="shared" si="2"/>
        <v>0</v>
      </c>
      <c r="N166" s="356"/>
      <c r="O166" s="356" t="s">
        <v>771</v>
      </c>
      <c r="P166" s="353"/>
      <c r="Q166" s="353"/>
      <c r="R166" s="362" t="s">
        <v>773</v>
      </c>
      <c r="S166" s="356"/>
      <c r="T166" s="38"/>
      <c r="U166" s="38"/>
    </row>
    <row r="167" spans="1:22" s="60" customFormat="1" x14ac:dyDescent="0.25">
      <c r="A167" s="357"/>
      <c r="B167" s="382"/>
      <c r="C167" s="357"/>
      <c r="D167" s="357"/>
      <c r="E167" s="354"/>
      <c r="F167" s="44">
        <v>2020</v>
      </c>
      <c r="G167" s="90">
        <v>22869.1</v>
      </c>
      <c r="H167" s="260"/>
      <c r="I167" s="90">
        <v>22869.1</v>
      </c>
      <c r="J167" s="260"/>
      <c r="K167" s="260"/>
      <c r="L167" s="90">
        <v>22869.1</v>
      </c>
      <c r="M167" s="105"/>
      <c r="N167" s="357"/>
      <c r="O167" s="357"/>
      <c r="P167" s="354"/>
      <c r="Q167" s="354"/>
      <c r="R167" s="363"/>
      <c r="S167" s="357"/>
      <c r="T167" s="38"/>
      <c r="U167" s="38"/>
    </row>
    <row r="168" spans="1:22" s="60" customFormat="1" x14ac:dyDescent="0.25">
      <c r="A168" s="357"/>
      <c r="B168" s="382"/>
      <c r="C168" s="357"/>
      <c r="D168" s="357"/>
      <c r="E168" s="354"/>
      <c r="F168" s="44">
        <v>2021</v>
      </c>
      <c r="G168" s="90">
        <v>25413.4</v>
      </c>
      <c r="H168" s="90"/>
      <c r="I168" s="90">
        <v>25413.4</v>
      </c>
      <c r="J168" s="90"/>
      <c r="K168" s="90"/>
      <c r="L168" s="90">
        <v>25413.4</v>
      </c>
      <c r="M168" s="105"/>
      <c r="N168" s="357"/>
      <c r="O168" s="357"/>
      <c r="P168" s="354"/>
      <c r="Q168" s="354"/>
      <c r="R168" s="363"/>
      <c r="S168" s="357"/>
      <c r="T168" s="38"/>
      <c r="U168" s="38"/>
    </row>
    <row r="169" spans="1:22" s="60" customFormat="1" x14ac:dyDescent="0.25">
      <c r="A169" s="357"/>
      <c r="B169" s="382"/>
      <c r="C169" s="357"/>
      <c r="D169" s="357"/>
      <c r="E169" s="354"/>
      <c r="F169" s="44">
        <v>2022</v>
      </c>
      <c r="G169" s="90">
        <v>7742.97</v>
      </c>
      <c r="H169" s="90"/>
      <c r="I169" s="90">
        <v>7742.97</v>
      </c>
      <c r="J169" s="90"/>
      <c r="K169" s="90"/>
      <c r="L169" s="90">
        <v>7742.97</v>
      </c>
      <c r="M169" s="105"/>
      <c r="N169" s="357"/>
      <c r="O169" s="357"/>
      <c r="P169" s="354"/>
      <c r="Q169" s="354"/>
      <c r="R169" s="363"/>
      <c r="S169" s="357"/>
      <c r="T169" s="38"/>
      <c r="U169" s="38"/>
    </row>
    <row r="170" spans="1:22" s="60" customFormat="1" x14ac:dyDescent="0.25">
      <c r="A170" s="357"/>
      <c r="B170" s="382"/>
      <c r="C170" s="357"/>
      <c r="D170" s="357"/>
      <c r="E170" s="354"/>
      <c r="F170" s="44">
        <v>2023</v>
      </c>
      <c r="G170" s="90">
        <v>52742.9</v>
      </c>
      <c r="H170" s="40"/>
      <c r="I170" s="90">
        <v>52742.9</v>
      </c>
      <c r="J170" s="90"/>
      <c r="K170" s="90"/>
      <c r="L170" s="90">
        <v>52742.9</v>
      </c>
      <c r="M170" s="105"/>
      <c r="N170" s="357"/>
      <c r="O170" s="357"/>
      <c r="P170" s="354"/>
      <c r="Q170" s="354"/>
      <c r="R170" s="363"/>
      <c r="S170" s="357"/>
      <c r="T170" s="38"/>
      <c r="U170" s="38"/>
    </row>
    <row r="171" spans="1:22" s="60" customFormat="1" x14ac:dyDescent="0.25">
      <c r="A171" s="357"/>
      <c r="B171" s="382"/>
      <c r="C171" s="357"/>
      <c r="D171" s="357"/>
      <c r="E171" s="354"/>
      <c r="F171" s="44">
        <v>2024</v>
      </c>
      <c r="G171" s="90">
        <f>I171</f>
        <v>0</v>
      </c>
      <c r="H171" s="90"/>
      <c r="I171" s="90"/>
      <c r="J171" s="90"/>
      <c r="K171" s="90"/>
      <c r="L171" s="90"/>
      <c r="M171" s="105"/>
      <c r="N171" s="357"/>
      <c r="O171" s="357"/>
      <c r="P171" s="354"/>
      <c r="Q171" s="354"/>
      <c r="R171" s="363"/>
      <c r="S171" s="357"/>
      <c r="T171" s="38"/>
      <c r="U171" s="38"/>
    </row>
    <row r="172" spans="1:22" s="60" customFormat="1" x14ac:dyDescent="0.25">
      <c r="A172" s="357"/>
      <c r="B172" s="382"/>
      <c r="C172" s="357"/>
      <c r="D172" s="357"/>
      <c r="E172" s="354"/>
      <c r="F172" s="44">
        <v>2025</v>
      </c>
      <c r="G172" s="90">
        <v>1170828.5182902899</v>
      </c>
      <c r="H172" s="90">
        <v>608145.45394028991</v>
      </c>
      <c r="I172" s="90">
        <v>562683.06435</v>
      </c>
      <c r="J172" s="90">
        <v>285057.8</v>
      </c>
      <c r="K172" s="90">
        <v>103805.50699000001</v>
      </c>
      <c r="L172" s="90">
        <v>173819.75735999999</v>
      </c>
      <c r="M172" s="105"/>
      <c r="N172" s="357"/>
      <c r="O172" s="357"/>
      <c r="P172" s="354"/>
      <c r="Q172" s="354"/>
      <c r="R172" s="363"/>
      <c r="S172" s="357"/>
      <c r="T172" s="38"/>
      <c r="U172" s="38"/>
    </row>
    <row r="173" spans="1:22" s="60" customFormat="1" x14ac:dyDescent="0.25">
      <c r="A173" s="357"/>
      <c r="B173" s="382"/>
      <c r="C173" s="357"/>
      <c r="D173" s="357"/>
      <c r="E173" s="354"/>
      <c r="F173" s="44">
        <v>2026</v>
      </c>
      <c r="G173" s="90">
        <v>954869.8133148792</v>
      </c>
      <c r="H173" s="90">
        <v>785818.19882567285</v>
      </c>
      <c r="I173" s="90">
        <v>169051.61448920635</v>
      </c>
      <c r="J173" s="90">
        <v>55471.1</v>
      </c>
      <c r="K173" s="90">
        <v>5364.1113146031694</v>
      </c>
      <c r="L173" s="90">
        <v>108216.40317460317</v>
      </c>
      <c r="M173" s="105"/>
      <c r="N173" s="357"/>
      <c r="O173" s="357"/>
      <c r="P173" s="354"/>
      <c r="Q173" s="354"/>
      <c r="R173" s="363"/>
      <c r="S173" s="357"/>
      <c r="T173" s="38"/>
      <c r="U173" s="38"/>
    </row>
    <row r="174" spans="1:22" s="60" customFormat="1" x14ac:dyDescent="0.25">
      <c r="A174" s="357"/>
      <c r="B174" s="382"/>
      <c r="C174" s="357"/>
      <c r="D174" s="357"/>
      <c r="E174" s="354"/>
      <c r="F174" s="44">
        <v>2027</v>
      </c>
      <c r="G174" s="90">
        <v>1158398.4937558179</v>
      </c>
      <c r="H174" s="90">
        <v>927677.79375581793</v>
      </c>
      <c r="I174" s="90">
        <v>230720.69999999998</v>
      </c>
      <c r="J174" s="90">
        <v>0</v>
      </c>
      <c r="K174" s="90">
        <v>0</v>
      </c>
      <c r="L174" s="90">
        <v>230720.69999999998</v>
      </c>
      <c r="M174" s="105"/>
      <c r="N174" s="357"/>
      <c r="O174" s="357"/>
      <c r="P174" s="354"/>
      <c r="Q174" s="354"/>
      <c r="R174" s="363"/>
      <c r="S174" s="357"/>
      <c r="T174" s="38"/>
      <c r="U174" s="38"/>
    </row>
    <row r="175" spans="1:22" s="60" customFormat="1" x14ac:dyDescent="0.25">
      <c r="A175" s="357"/>
      <c r="B175" s="382"/>
      <c r="C175" s="357"/>
      <c r="D175" s="357"/>
      <c r="E175" s="354"/>
      <c r="F175" s="44">
        <v>2028</v>
      </c>
      <c r="G175" s="90">
        <v>953518.53054661141</v>
      </c>
      <c r="H175" s="90">
        <v>849159.63054661138</v>
      </c>
      <c r="I175" s="90">
        <v>104358.9</v>
      </c>
      <c r="J175" s="90">
        <v>0</v>
      </c>
      <c r="K175" s="90">
        <v>0</v>
      </c>
      <c r="L175" s="90">
        <v>104358.9</v>
      </c>
      <c r="M175" s="105"/>
      <c r="N175" s="357"/>
      <c r="O175" s="357"/>
      <c r="P175" s="354"/>
      <c r="Q175" s="354"/>
      <c r="R175" s="363"/>
      <c r="S175" s="357"/>
      <c r="T175" s="38"/>
      <c r="U175" s="38"/>
    </row>
    <row r="176" spans="1:22" s="60" customFormat="1" x14ac:dyDescent="0.25">
      <c r="A176" s="357"/>
      <c r="B176" s="382"/>
      <c r="C176" s="357"/>
      <c r="D176" s="357"/>
      <c r="E176" s="354"/>
      <c r="F176" s="44">
        <v>2029</v>
      </c>
      <c r="G176" s="90">
        <v>912501.06226755003</v>
      </c>
      <c r="H176" s="90">
        <v>912501.06226755003</v>
      </c>
      <c r="I176" s="90">
        <v>0</v>
      </c>
      <c r="J176" s="90"/>
      <c r="K176" s="90"/>
      <c r="L176" s="90"/>
      <c r="M176" s="105"/>
      <c r="N176" s="357"/>
      <c r="O176" s="357"/>
      <c r="P176" s="354"/>
      <c r="Q176" s="354"/>
      <c r="R176" s="363"/>
      <c r="S176" s="357"/>
      <c r="T176" s="38"/>
      <c r="U176" s="38"/>
    </row>
    <row r="177" spans="1:21" s="60" customFormat="1" x14ac:dyDescent="0.25">
      <c r="A177" s="358"/>
      <c r="B177" s="383"/>
      <c r="C177" s="358"/>
      <c r="D177" s="358"/>
      <c r="E177" s="355"/>
      <c r="F177" s="44">
        <v>2030</v>
      </c>
      <c r="G177" s="90">
        <v>782960.30791740515</v>
      </c>
      <c r="H177" s="90">
        <v>782960.30791740515</v>
      </c>
      <c r="I177" s="90">
        <v>0</v>
      </c>
      <c r="J177" s="90"/>
      <c r="K177" s="90"/>
      <c r="L177" s="90"/>
      <c r="M177" s="105"/>
      <c r="N177" s="358"/>
      <c r="O177" s="358"/>
      <c r="P177" s="355"/>
      <c r="Q177" s="355"/>
      <c r="R177" s="364"/>
      <c r="S177" s="358"/>
      <c r="T177" s="38"/>
      <c r="U177" s="38"/>
    </row>
    <row r="178" spans="1:21" s="60" customFormat="1" ht="16.5" customHeight="1" x14ac:dyDescent="0.25">
      <c r="A178" s="356">
        <v>43</v>
      </c>
      <c r="B178" s="381" t="s">
        <v>58</v>
      </c>
      <c r="C178" s="356" t="s">
        <v>956</v>
      </c>
      <c r="D178" s="356" t="s">
        <v>51</v>
      </c>
      <c r="E178" s="353"/>
      <c r="F178" s="44" t="s">
        <v>1014</v>
      </c>
      <c r="G178" s="90">
        <f>H178+I178</f>
        <v>233000</v>
      </c>
      <c r="H178" s="90">
        <f>H184</f>
        <v>140251.4</v>
      </c>
      <c r="I178" s="90">
        <f>SUM(I179:I184)</f>
        <v>92748.6</v>
      </c>
      <c r="J178" s="90"/>
      <c r="K178" s="90">
        <f>SUM(K179:K184)</f>
        <v>5000</v>
      </c>
      <c r="L178" s="90">
        <f>SUM(L179:L184)</f>
        <v>87748.6</v>
      </c>
      <c r="M178" s="90"/>
      <c r="N178" s="356"/>
      <c r="O178" s="390" t="s">
        <v>752</v>
      </c>
      <c r="P178" s="353"/>
      <c r="Q178" s="353"/>
      <c r="R178" s="388" t="s">
        <v>538</v>
      </c>
      <c r="S178" s="384"/>
      <c r="T178" s="38"/>
      <c r="U178" s="255" t="s">
        <v>59</v>
      </c>
    </row>
    <row r="179" spans="1:21" s="60" customFormat="1" ht="16.5" customHeight="1" x14ac:dyDescent="0.25">
      <c r="A179" s="357"/>
      <c r="B179" s="382"/>
      <c r="C179" s="357"/>
      <c r="D179" s="357"/>
      <c r="E179" s="354"/>
      <c r="F179" s="44" t="s">
        <v>812</v>
      </c>
      <c r="G179" s="90">
        <f>H179+I179</f>
        <v>47500</v>
      </c>
      <c r="H179" s="90"/>
      <c r="I179" s="90">
        <v>47500</v>
      </c>
      <c r="J179" s="90"/>
      <c r="K179" s="90">
        <v>5000</v>
      </c>
      <c r="L179" s="90">
        <v>42500</v>
      </c>
      <c r="M179" s="90"/>
      <c r="N179" s="357"/>
      <c r="O179" s="390"/>
      <c r="P179" s="354"/>
      <c r="Q179" s="354"/>
      <c r="R179" s="388"/>
      <c r="S179" s="384"/>
      <c r="T179" s="38"/>
      <c r="U179" s="57"/>
    </row>
    <row r="180" spans="1:21" s="60" customFormat="1" ht="16.5" customHeight="1" x14ac:dyDescent="0.25">
      <c r="A180" s="357"/>
      <c r="B180" s="382"/>
      <c r="C180" s="357"/>
      <c r="D180" s="357"/>
      <c r="E180" s="354"/>
      <c r="F180" s="44">
        <v>2021</v>
      </c>
      <c r="G180" s="90">
        <f>H180+I180</f>
        <v>2400</v>
      </c>
      <c r="H180" s="90"/>
      <c r="I180" s="90">
        <v>2400</v>
      </c>
      <c r="J180" s="90"/>
      <c r="K180" s="90"/>
      <c r="L180" s="90">
        <v>2400</v>
      </c>
      <c r="M180" s="90"/>
      <c r="N180" s="357"/>
      <c r="O180" s="390"/>
      <c r="P180" s="354"/>
      <c r="Q180" s="354"/>
      <c r="R180" s="388"/>
      <c r="S180" s="384"/>
      <c r="T180" s="38"/>
      <c r="U180" s="57"/>
    </row>
    <row r="181" spans="1:21" s="60" customFormat="1" ht="16.5" customHeight="1" x14ac:dyDescent="0.25">
      <c r="A181" s="357"/>
      <c r="B181" s="382"/>
      <c r="C181" s="357"/>
      <c r="D181" s="357"/>
      <c r="E181" s="354"/>
      <c r="F181" s="44">
        <v>2023</v>
      </c>
      <c r="G181" s="90">
        <f>H181+I181+J181+K181+L181+M181</f>
        <v>0</v>
      </c>
      <c r="H181" s="90"/>
      <c r="I181" s="90"/>
      <c r="J181" s="90"/>
      <c r="K181" s="90"/>
      <c r="L181" s="90">
        <v>0</v>
      </c>
      <c r="M181" s="90"/>
      <c r="N181" s="357"/>
      <c r="O181" s="390"/>
      <c r="P181" s="354"/>
      <c r="Q181" s="354"/>
      <c r="R181" s="388"/>
      <c r="S181" s="384"/>
      <c r="T181" s="38"/>
      <c r="U181" s="57"/>
    </row>
    <row r="182" spans="1:21" s="60" customFormat="1" ht="16.5" customHeight="1" x14ac:dyDescent="0.25">
      <c r="A182" s="357"/>
      <c r="B182" s="382"/>
      <c r="C182" s="357"/>
      <c r="D182" s="357"/>
      <c r="E182" s="354"/>
      <c r="F182" s="44">
        <v>2024</v>
      </c>
      <c r="G182" s="90">
        <f>H182+I182+J182+K182+L182+M182</f>
        <v>0</v>
      </c>
      <c r="H182" s="90"/>
      <c r="I182" s="90"/>
      <c r="J182" s="90"/>
      <c r="K182" s="90"/>
      <c r="L182" s="90">
        <v>0</v>
      </c>
      <c r="M182" s="90"/>
      <c r="N182" s="357"/>
      <c r="O182" s="390"/>
      <c r="P182" s="354"/>
      <c r="Q182" s="354"/>
      <c r="R182" s="388"/>
      <c r="S182" s="384"/>
      <c r="T182" s="38"/>
      <c r="U182" s="57"/>
    </row>
    <row r="183" spans="1:21" s="60" customFormat="1" ht="16.5" customHeight="1" x14ac:dyDescent="0.25">
      <c r="A183" s="357"/>
      <c r="B183" s="382"/>
      <c r="C183" s="357"/>
      <c r="D183" s="357"/>
      <c r="E183" s="354"/>
      <c r="F183" s="44">
        <v>2025</v>
      </c>
      <c r="G183" s="90">
        <f>H183+I183+J183+K183+L183+M183</f>
        <v>0</v>
      </c>
      <c r="H183" s="90"/>
      <c r="I183" s="90"/>
      <c r="J183" s="90"/>
      <c r="K183" s="90"/>
      <c r="L183" s="90">
        <v>0</v>
      </c>
      <c r="M183" s="90"/>
      <c r="N183" s="357"/>
      <c r="O183" s="390"/>
      <c r="P183" s="354"/>
      <c r="Q183" s="354"/>
      <c r="R183" s="388"/>
      <c r="S183" s="384"/>
      <c r="T183" s="38"/>
      <c r="U183" s="57"/>
    </row>
    <row r="184" spans="1:21" s="60" customFormat="1" ht="16.5" customHeight="1" x14ac:dyDescent="0.25">
      <c r="A184" s="358"/>
      <c r="B184" s="383"/>
      <c r="C184" s="358"/>
      <c r="D184" s="358"/>
      <c r="E184" s="355"/>
      <c r="F184" s="44">
        <v>2026</v>
      </c>
      <c r="G184" s="90">
        <f>H184+I184</f>
        <v>183100</v>
      </c>
      <c r="H184" s="90">
        <v>140251.4</v>
      </c>
      <c r="I184" s="90">
        <v>42848.6</v>
      </c>
      <c r="J184" s="90"/>
      <c r="K184" s="90"/>
      <c r="L184" s="90">
        <v>42848.6</v>
      </c>
      <c r="M184" s="261"/>
      <c r="N184" s="358"/>
      <c r="O184" s="390"/>
      <c r="P184" s="355"/>
      <c r="Q184" s="355"/>
      <c r="R184" s="388"/>
      <c r="S184" s="384"/>
      <c r="T184" s="38"/>
      <c r="U184" s="57"/>
    </row>
    <row r="185" spans="1:21" s="60" customFormat="1" ht="15" customHeight="1" x14ac:dyDescent="0.25">
      <c r="A185" s="367">
        <v>44</v>
      </c>
      <c r="B185" s="376" t="s">
        <v>722</v>
      </c>
      <c r="C185" s="367" t="s">
        <v>611</v>
      </c>
      <c r="D185" s="367" t="s">
        <v>51</v>
      </c>
      <c r="E185" s="368"/>
      <c r="F185" s="237" t="s">
        <v>1051</v>
      </c>
      <c r="G185" s="238">
        <f>SUM(G186:G195)</f>
        <v>667665.80000000005</v>
      </c>
      <c r="H185" s="238">
        <f>SUM(H186:H195)</f>
        <v>176550</v>
      </c>
      <c r="I185" s="238">
        <f>SUM(I186:I195)</f>
        <v>491115.8</v>
      </c>
      <c r="J185" s="238"/>
      <c r="K185" s="238">
        <f>SUM(K186:K195)</f>
        <v>9500</v>
      </c>
      <c r="L185" s="238">
        <f>SUM(L186:L195)</f>
        <v>481615.8</v>
      </c>
      <c r="M185" s="238"/>
      <c r="N185" s="367"/>
      <c r="O185" s="367" t="s">
        <v>752</v>
      </c>
      <c r="P185" s="368"/>
      <c r="Q185" s="368"/>
      <c r="R185" s="366" t="s">
        <v>773</v>
      </c>
      <c r="S185" s="368"/>
      <c r="T185" s="38"/>
      <c r="U185" s="255" t="s">
        <v>62</v>
      </c>
    </row>
    <row r="186" spans="1:21" s="60" customFormat="1" ht="15" customHeight="1" x14ac:dyDescent="0.25">
      <c r="A186" s="367"/>
      <c r="B186" s="376"/>
      <c r="C186" s="367"/>
      <c r="D186" s="367"/>
      <c r="E186" s="368"/>
      <c r="F186" s="237" t="s">
        <v>812</v>
      </c>
      <c r="G186" s="238">
        <v>368400</v>
      </c>
      <c r="H186" s="238"/>
      <c r="I186" s="238">
        <v>368400</v>
      </c>
      <c r="J186" s="238"/>
      <c r="K186" s="238">
        <v>9500</v>
      </c>
      <c r="L186" s="238">
        <v>358900</v>
      </c>
      <c r="M186" s="238"/>
      <c r="N186" s="367"/>
      <c r="O186" s="367"/>
      <c r="P186" s="368"/>
      <c r="Q186" s="368"/>
      <c r="R186" s="366"/>
      <c r="S186" s="368"/>
      <c r="T186" s="38"/>
      <c r="U186" s="57"/>
    </row>
    <row r="187" spans="1:21" s="60" customFormat="1" ht="15" customHeight="1" x14ac:dyDescent="0.25">
      <c r="A187" s="367"/>
      <c r="B187" s="376"/>
      <c r="C187" s="367"/>
      <c r="D187" s="367"/>
      <c r="E187" s="368"/>
      <c r="F187" s="237">
        <v>2020</v>
      </c>
      <c r="G187" s="238">
        <v>61463.1</v>
      </c>
      <c r="H187" s="238"/>
      <c r="I187" s="238">
        <v>61463.1</v>
      </c>
      <c r="J187" s="238"/>
      <c r="K187" s="238"/>
      <c r="L187" s="238">
        <v>61463.1</v>
      </c>
      <c r="M187" s="238"/>
      <c r="N187" s="367"/>
      <c r="O187" s="367"/>
      <c r="P187" s="368"/>
      <c r="Q187" s="368"/>
      <c r="R187" s="366"/>
      <c r="S187" s="368"/>
      <c r="T187" s="38"/>
      <c r="U187" s="57"/>
    </row>
    <row r="188" spans="1:21" s="60" customFormat="1" ht="15" customHeight="1" x14ac:dyDescent="0.25">
      <c r="A188" s="367"/>
      <c r="B188" s="376"/>
      <c r="C188" s="367"/>
      <c r="D188" s="367"/>
      <c r="E188" s="368"/>
      <c r="F188" s="237">
        <v>2021</v>
      </c>
      <c r="G188" s="238">
        <v>55346.9</v>
      </c>
      <c r="H188" s="238"/>
      <c r="I188" s="238">
        <v>55346.9</v>
      </c>
      <c r="J188" s="238"/>
      <c r="K188" s="238"/>
      <c r="L188" s="238">
        <v>55346.9</v>
      </c>
      <c r="M188" s="238"/>
      <c r="N188" s="367"/>
      <c r="O188" s="367"/>
      <c r="P188" s="368"/>
      <c r="Q188" s="368"/>
      <c r="R188" s="366"/>
      <c r="S188" s="368"/>
      <c r="T188" s="38"/>
      <c r="U188" s="57"/>
    </row>
    <row r="189" spans="1:21" s="60" customFormat="1" ht="15" customHeight="1" x14ac:dyDescent="0.25">
      <c r="A189" s="367"/>
      <c r="B189" s="376"/>
      <c r="C189" s="367"/>
      <c r="D189" s="367"/>
      <c r="E189" s="368"/>
      <c r="F189" s="237">
        <v>2023</v>
      </c>
      <c r="G189" s="106">
        <f>I189</f>
        <v>5905.8</v>
      </c>
      <c r="H189" s="238"/>
      <c r="I189" s="238">
        <v>5905.8</v>
      </c>
      <c r="J189" s="238"/>
      <c r="K189" s="238"/>
      <c r="L189" s="238">
        <v>5905.8</v>
      </c>
      <c r="M189" s="238"/>
      <c r="N189" s="367"/>
      <c r="O189" s="367"/>
      <c r="P189" s="368"/>
      <c r="Q189" s="368"/>
      <c r="R189" s="366"/>
      <c r="S189" s="368"/>
      <c r="T189" s="38"/>
      <c r="U189" s="57"/>
    </row>
    <row r="190" spans="1:21" s="60" customFormat="1" ht="15" customHeight="1" x14ac:dyDescent="0.25">
      <c r="A190" s="367"/>
      <c r="B190" s="376"/>
      <c r="C190" s="367"/>
      <c r="D190" s="367"/>
      <c r="E190" s="368"/>
      <c r="F190" s="237">
        <v>2025</v>
      </c>
      <c r="G190" s="238">
        <v>5700</v>
      </c>
      <c r="H190" s="238">
        <v>5700</v>
      </c>
      <c r="I190" s="238"/>
      <c r="J190" s="238"/>
      <c r="K190" s="238"/>
      <c r="L190" s="238"/>
      <c r="M190" s="238"/>
      <c r="N190" s="367"/>
      <c r="O190" s="367"/>
      <c r="P190" s="368"/>
      <c r="Q190" s="368"/>
      <c r="R190" s="366"/>
      <c r="S190" s="368"/>
      <c r="T190" s="38"/>
      <c r="U190" s="57"/>
    </row>
    <row r="191" spans="1:21" s="60" customFormat="1" ht="15" customHeight="1" x14ac:dyDescent="0.25">
      <c r="A191" s="367"/>
      <c r="B191" s="376"/>
      <c r="C191" s="367"/>
      <c r="D191" s="367"/>
      <c r="E191" s="368"/>
      <c r="F191" s="237">
        <v>2026</v>
      </c>
      <c r="G191" s="238">
        <v>57300</v>
      </c>
      <c r="H191" s="238">
        <v>57300</v>
      </c>
      <c r="I191" s="238"/>
      <c r="J191" s="238"/>
      <c r="K191" s="238"/>
      <c r="L191" s="238"/>
      <c r="M191" s="238"/>
      <c r="N191" s="367"/>
      <c r="O191" s="367"/>
      <c r="P191" s="368"/>
      <c r="Q191" s="368"/>
      <c r="R191" s="366"/>
      <c r="S191" s="368"/>
      <c r="T191" s="38"/>
      <c r="U191" s="57"/>
    </row>
    <row r="192" spans="1:21" s="60" customFormat="1" ht="15" customHeight="1" x14ac:dyDescent="0.25">
      <c r="A192" s="367"/>
      <c r="B192" s="376"/>
      <c r="C192" s="367"/>
      <c r="D192" s="367"/>
      <c r="E192" s="368"/>
      <c r="F192" s="237">
        <v>2027</v>
      </c>
      <c r="G192" s="238">
        <v>15050</v>
      </c>
      <c r="H192" s="238">
        <v>15050</v>
      </c>
      <c r="I192" s="238"/>
      <c r="J192" s="238"/>
      <c r="K192" s="238"/>
      <c r="L192" s="238"/>
      <c r="M192" s="238"/>
      <c r="N192" s="367"/>
      <c r="O192" s="367"/>
      <c r="P192" s="368"/>
      <c r="Q192" s="368"/>
      <c r="R192" s="366"/>
      <c r="S192" s="368"/>
      <c r="T192" s="38"/>
      <c r="U192" s="57"/>
    </row>
    <row r="193" spans="1:21" s="60" customFormat="1" ht="15" customHeight="1" x14ac:dyDescent="0.25">
      <c r="A193" s="367"/>
      <c r="B193" s="376"/>
      <c r="C193" s="367"/>
      <c r="D193" s="367"/>
      <c r="E193" s="368"/>
      <c r="F193" s="237">
        <v>2028</v>
      </c>
      <c r="G193" s="238">
        <v>47000</v>
      </c>
      <c r="H193" s="238">
        <v>47000</v>
      </c>
      <c r="I193" s="238"/>
      <c r="J193" s="238"/>
      <c r="K193" s="238"/>
      <c r="L193" s="238"/>
      <c r="M193" s="238"/>
      <c r="N193" s="367"/>
      <c r="O193" s="367"/>
      <c r="P193" s="368"/>
      <c r="Q193" s="368"/>
      <c r="R193" s="366"/>
      <c r="S193" s="368"/>
      <c r="T193" s="38"/>
      <c r="U193" s="57"/>
    </row>
    <row r="194" spans="1:21" s="60" customFormat="1" ht="15" customHeight="1" x14ac:dyDescent="0.25">
      <c r="A194" s="367"/>
      <c r="B194" s="376"/>
      <c r="C194" s="367"/>
      <c r="D194" s="367"/>
      <c r="E194" s="368"/>
      <c r="F194" s="237">
        <v>2029</v>
      </c>
      <c r="G194" s="238">
        <v>41000</v>
      </c>
      <c r="H194" s="238">
        <v>41000</v>
      </c>
      <c r="I194" s="238"/>
      <c r="J194" s="238"/>
      <c r="K194" s="238"/>
      <c r="L194" s="238"/>
      <c r="M194" s="238"/>
      <c r="N194" s="367"/>
      <c r="O194" s="367"/>
      <c r="P194" s="368"/>
      <c r="Q194" s="368"/>
      <c r="R194" s="366"/>
      <c r="S194" s="368"/>
      <c r="T194" s="38"/>
      <c r="U194" s="57"/>
    </row>
    <row r="195" spans="1:21" s="60" customFormat="1" ht="15" customHeight="1" x14ac:dyDescent="0.25">
      <c r="A195" s="367"/>
      <c r="B195" s="376"/>
      <c r="C195" s="367"/>
      <c r="D195" s="367"/>
      <c r="E195" s="368"/>
      <c r="F195" s="237">
        <v>2030</v>
      </c>
      <c r="G195" s="238">
        <v>10500</v>
      </c>
      <c r="H195" s="238">
        <v>10500</v>
      </c>
      <c r="I195" s="238"/>
      <c r="J195" s="238"/>
      <c r="K195" s="238"/>
      <c r="L195" s="238"/>
      <c r="M195" s="238"/>
      <c r="N195" s="367"/>
      <c r="O195" s="367"/>
      <c r="P195" s="368"/>
      <c r="Q195" s="368"/>
      <c r="R195" s="366"/>
      <c r="S195" s="368"/>
      <c r="T195" s="38"/>
      <c r="U195" s="57"/>
    </row>
    <row r="196" spans="1:21" s="60" customFormat="1" ht="33" customHeight="1" x14ac:dyDescent="0.25">
      <c r="A196" s="464">
        <v>45</v>
      </c>
      <c r="B196" s="468" t="s">
        <v>817</v>
      </c>
      <c r="C196" s="401" t="s">
        <v>925</v>
      </c>
      <c r="D196" s="401" t="s">
        <v>51</v>
      </c>
      <c r="E196" s="401" t="s">
        <v>926</v>
      </c>
      <c r="F196" s="243" t="s">
        <v>687</v>
      </c>
      <c r="G196" s="263">
        <f>SUM(G197:G201)</f>
        <v>2194485.27</v>
      </c>
      <c r="H196" s="263"/>
      <c r="I196" s="263">
        <f>SUM(I197:I201)</f>
        <v>2194485.27</v>
      </c>
      <c r="J196" s="263">
        <f>SUM(J197:J201)</f>
        <v>277019.5</v>
      </c>
      <c r="K196" s="263">
        <f>SUM(K197:K201)</f>
        <v>882709.95</v>
      </c>
      <c r="L196" s="263">
        <f>SUM(L197:L201)</f>
        <v>1034755.82</v>
      </c>
      <c r="M196" s="263">
        <v>0</v>
      </c>
      <c r="N196" s="466" t="s">
        <v>39</v>
      </c>
      <c r="O196" s="401" t="s">
        <v>818</v>
      </c>
      <c r="P196" s="401" t="s">
        <v>927</v>
      </c>
      <c r="Q196" s="401" t="s">
        <v>779</v>
      </c>
      <c r="R196" s="386" t="s">
        <v>1080</v>
      </c>
      <c r="S196" s="472" t="s">
        <v>928</v>
      </c>
      <c r="T196" s="38"/>
      <c r="U196" s="38"/>
    </row>
    <row r="197" spans="1:21" s="60" customFormat="1" ht="33" customHeight="1" x14ac:dyDescent="0.25">
      <c r="A197" s="464"/>
      <c r="B197" s="468"/>
      <c r="C197" s="401"/>
      <c r="D197" s="401"/>
      <c r="E197" s="401"/>
      <c r="F197" s="237">
        <v>2021</v>
      </c>
      <c r="G197" s="238">
        <f>SUM(I197)</f>
        <v>20755.599999999999</v>
      </c>
      <c r="H197" s="238">
        <v>0</v>
      </c>
      <c r="I197" s="238">
        <f>SUM(J197:L197)</f>
        <v>20755.599999999999</v>
      </c>
      <c r="J197" s="238">
        <v>0</v>
      </c>
      <c r="K197" s="238">
        <v>0</v>
      </c>
      <c r="L197" s="238">
        <v>20755.599999999999</v>
      </c>
      <c r="M197" s="238">
        <v>0</v>
      </c>
      <c r="N197" s="466"/>
      <c r="O197" s="401"/>
      <c r="P197" s="401"/>
      <c r="Q197" s="401"/>
      <c r="R197" s="386"/>
      <c r="S197" s="472"/>
      <c r="T197" s="38"/>
      <c r="U197" s="38"/>
    </row>
    <row r="198" spans="1:21" s="60" customFormat="1" ht="33" customHeight="1" x14ac:dyDescent="0.25">
      <c r="A198" s="464"/>
      <c r="B198" s="468"/>
      <c r="C198" s="401"/>
      <c r="D198" s="401"/>
      <c r="E198" s="401"/>
      <c r="F198" s="237">
        <v>2022</v>
      </c>
      <c r="G198" s="238">
        <f t="shared" ref="G198:G199" si="3">SUM(I198)</f>
        <v>859125.66999999993</v>
      </c>
      <c r="H198" s="238">
        <v>0</v>
      </c>
      <c r="I198" s="238">
        <f>SUM(J198:L198)</f>
        <v>859125.66999999993</v>
      </c>
      <c r="J198" s="238">
        <v>277019.5</v>
      </c>
      <c r="K198" s="238">
        <f>SUM(279915.75)</f>
        <v>279915.75</v>
      </c>
      <c r="L198" s="238">
        <v>302190.42</v>
      </c>
      <c r="M198" s="238">
        <v>0</v>
      </c>
      <c r="N198" s="466"/>
      <c r="O198" s="401"/>
      <c r="P198" s="401"/>
      <c r="Q198" s="401"/>
      <c r="R198" s="386"/>
      <c r="S198" s="472"/>
      <c r="T198" s="38"/>
      <c r="U198" s="38"/>
    </row>
    <row r="199" spans="1:21" s="60" customFormat="1" ht="33" customHeight="1" x14ac:dyDescent="0.25">
      <c r="A199" s="464"/>
      <c r="B199" s="468"/>
      <c r="C199" s="401"/>
      <c r="D199" s="401"/>
      <c r="E199" s="401"/>
      <c r="F199" s="237">
        <v>2023</v>
      </c>
      <c r="G199" s="238">
        <f t="shared" si="3"/>
        <v>196262.5</v>
      </c>
      <c r="H199" s="238">
        <v>0</v>
      </c>
      <c r="I199" s="238">
        <f>SUM(J199:M199)</f>
        <v>196262.5</v>
      </c>
      <c r="J199" s="238"/>
      <c r="K199" s="238">
        <v>92184.3</v>
      </c>
      <c r="L199" s="238">
        <v>104078.2</v>
      </c>
      <c r="M199" s="238">
        <v>0</v>
      </c>
      <c r="N199" s="466"/>
      <c r="O199" s="401"/>
      <c r="P199" s="401"/>
      <c r="Q199" s="401"/>
      <c r="R199" s="386"/>
      <c r="S199" s="472"/>
      <c r="T199" s="38"/>
      <c r="U199" s="38"/>
    </row>
    <row r="200" spans="1:21" s="60" customFormat="1" ht="33" customHeight="1" x14ac:dyDescent="0.25">
      <c r="A200" s="464"/>
      <c r="B200" s="468"/>
      <c r="C200" s="401"/>
      <c r="D200" s="401"/>
      <c r="E200" s="401"/>
      <c r="F200" s="237">
        <v>2024</v>
      </c>
      <c r="G200" s="238">
        <v>1030524.1</v>
      </c>
      <c r="H200" s="238"/>
      <c r="I200" s="238">
        <v>1030524.1</v>
      </c>
      <c r="J200" s="238"/>
      <c r="K200" s="238">
        <v>510609.9</v>
      </c>
      <c r="L200" s="238">
        <v>519914.2</v>
      </c>
      <c r="M200" s="238">
        <v>0</v>
      </c>
      <c r="N200" s="466"/>
      <c r="O200" s="401"/>
      <c r="P200" s="401"/>
      <c r="Q200" s="401"/>
      <c r="R200" s="386"/>
      <c r="S200" s="472"/>
      <c r="T200" s="38"/>
      <c r="U200" s="38"/>
    </row>
    <row r="201" spans="1:21" s="60" customFormat="1" ht="33" customHeight="1" x14ac:dyDescent="0.25">
      <c r="A201" s="465"/>
      <c r="B201" s="469"/>
      <c r="C201" s="402"/>
      <c r="D201" s="402"/>
      <c r="E201" s="402"/>
      <c r="F201" s="237">
        <v>2025</v>
      </c>
      <c r="G201" s="238">
        <v>87817.4</v>
      </c>
      <c r="H201" s="238"/>
      <c r="I201" s="238">
        <v>87817.4</v>
      </c>
      <c r="J201" s="238"/>
      <c r="K201" s="238"/>
      <c r="L201" s="238">
        <v>87817.4</v>
      </c>
      <c r="M201" s="238"/>
      <c r="N201" s="467"/>
      <c r="O201" s="402"/>
      <c r="P201" s="402"/>
      <c r="Q201" s="402"/>
      <c r="R201" s="387"/>
      <c r="S201" s="473"/>
      <c r="T201" s="38"/>
      <c r="U201" s="38"/>
    </row>
    <row r="202" spans="1:21" ht="38.25" x14ac:dyDescent="0.25">
      <c r="A202" s="180">
        <v>46</v>
      </c>
      <c r="B202" s="207" t="s">
        <v>819</v>
      </c>
      <c r="C202" s="180"/>
      <c r="D202" s="180"/>
      <c r="E202" s="180" t="s">
        <v>820</v>
      </c>
      <c r="F202" s="44" t="s">
        <v>233</v>
      </c>
      <c r="G202" s="44" t="s">
        <v>233</v>
      </c>
      <c r="H202" s="90"/>
      <c r="I202" s="90"/>
      <c r="J202" s="90"/>
      <c r="K202" s="90"/>
      <c r="L202" s="90"/>
      <c r="M202" s="90"/>
      <c r="N202" s="44" t="s">
        <v>233</v>
      </c>
      <c r="O202" s="44" t="s">
        <v>818</v>
      </c>
      <c r="P202" s="187"/>
      <c r="Q202" s="187"/>
      <c r="R202" s="183" t="s">
        <v>859</v>
      </c>
      <c r="S202" s="180" t="s">
        <v>842</v>
      </c>
    </row>
    <row r="203" spans="1:21" hidden="1" x14ac:dyDescent="0.25">
      <c r="A203" s="461" t="s">
        <v>680</v>
      </c>
      <c r="B203" s="462"/>
      <c r="C203" s="462"/>
      <c r="D203" s="462"/>
      <c r="E203" s="462"/>
      <c r="F203" s="462"/>
      <c r="G203" s="462"/>
      <c r="H203" s="462"/>
      <c r="I203" s="462"/>
      <c r="J203" s="462"/>
      <c r="K203" s="462"/>
      <c r="L203" s="462"/>
      <c r="M203" s="462"/>
      <c r="N203" s="462"/>
      <c r="O203" s="462"/>
      <c r="P203" s="462"/>
      <c r="Q203" s="462"/>
      <c r="R203" s="462"/>
      <c r="S203" s="463"/>
    </row>
    <row r="204" spans="1:21" ht="21" customHeight="1" x14ac:dyDescent="0.25">
      <c r="A204" s="440" t="s">
        <v>602</v>
      </c>
      <c r="B204" s="440"/>
      <c r="C204" s="440"/>
      <c r="D204" s="440"/>
      <c r="E204" s="440"/>
      <c r="F204" s="440"/>
      <c r="G204" s="440"/>
      <c r="H204" s="440"/>
      <c r="I204" s="440"/>
      <c r="J204" s="440"/>
      <c r="K204" s="440"/>
      <c r="L204" s="440"/>
      <c r="M204" s="440"/>
      <c r="N204" s="440"/>
      <c r="O204" s="440"/>
      <c r="P204" s="440"/>
      <c r="Q204" s="440"/>
      <c r="R204" s="440"/>
      <c r="S204" s="440"/>
    </row>
    <row r="205" spans="1:21" s="45" customFormat="1" ht="103.5" customHeight="1" x14ac:dyDescent="0.2">
      <c r="A205" s="421">
        <v>47</v>
      </c>
      <c r="B205" s="468" t="s">
        <v>970</v>
      </c>
      <c r="C205" s="401" t="s">
        <v>916</v>
      </c>
      <c r="D205" s="401" t="s">
        <v>51</v>
      </c>
      <c r="E205" s="398" t="s">
        <v>833</v>
      </c>
      <c r="F205" s="243" t="s">
        <v>887</v>
      </c>
      <c r="G205" s="263">
        <f>SUM(I205)</f>
        <v>548879.30000000005</v>
      </c>
      <c r="H205" s="263"/>
      <c r="I205" s="263">
        <f t="shared" ref="I205:I206" si="4">SUM(J205:M205)</f>
        <v>548879.30000000005</v>
      </c>
      <c r="J205" s="263"/>
      <c r="K205" s="263"/>
      <c r="L205" s="251">
        <f>SUM(L206:L207)</f>
        <v>48879.3</v>
      </c>
      <c r="M205" s="251">
        <f>SUM(M206:M207)</f>
        <v>500000</v>
      </c>
      <c r="N205" s="466"/>
      <c r="O205" s="401" t="s">
        <v>834</v>
      </c>
      <c r="P205" s="421"/>
      <c r="Q205" s="480" t="s">
        <v>779</v>
      </c>
      <c r="R205" s="386" t="s">
        <v>965</v>
      </c>
      <c r="S205" s="472" t="s">
        <v>861</v>
      </c>
      <c r="T205" s="472" t="s">
        <v>861</v>
      </c>
      <c r="U205" s="47"/>
    </row>
    <row r="206" spans="1:21" ht="103.5" customHeight="1" x14ac:dyDescent="0.25">
      <c r="A206" s="421"/>
      <c r="B206" s="468"/>
      <c r="C206" s="401"/>
      <c r="D206" s="401"/>
      <c r="E206" s="398"/>
      <c r="F206" s="237">
        <v>2022</v>
      </c>
      <c r="G206" s="238">
        <f>SUM(I206)</f>
        <v>51989.1</v>
      </c>
      <c r="H206" s="238"/>
      <c r="I206" s="238">
        <f t="shared" si="4"/>
        <v>51989.1</v>
      </c>
      <c r="J206" s="238"/>
      <c r="K206" s="238"/>
      <c r="L206" s="239"/>
      <c r="M206" s="239">
        <v>51989.1</v>
      </c>
      <c r="N206" s="466"/>
      <c r="O206" s="401"/>
      <c r="P206" s="421"/>
      <c r="Q206" s="480"/>
      <c r="R206" s="386"/>
      <c r="S206" s="472"/>
      <c r="T206" s="472"/>
    </row>
    <row r="207" spans="1:21" ht="103.5" customHeight="1" x14ac:dyDescent="0.25">
      <c r="A207" s="421"/>
      <c r="B207" s="468"/>
      <c r="C207" s="401"/>
      <c r="D207" s="401"/>
      <c r="E207" s="398"/>
      <c r="F207" s="237" t="s">
        <v>918</v>
      </c>
      <c r="G207" s="238">
        <f>I207</f>
        <v>496890.2</v>
      </c>
      <c r="H207" s="238"/>
      <c r="I207" s="238">
        <f>L207+M207</f>
        <v>496890.2</v>
      </c>
      <c r="J207" s="238"/>
      <c r="K207" s="238"/>
      <c r="L207" s="239">
        <v>48879.3</v>
      </c>
      <c r="M207" s="239">
        <f>448010.9</f>
        <v>448010.9</v>
      </c>
      <c r="N207" s="466"/>
      <c r="O207" s="401"/>
      <c r="P207" s="421"/>
      <c r="Q207" s="480"/>
      <c r="R207" s="386"/>
      <c r="S207" s="472"/>
      <c r="T207" s="472"/>
    </row>
    <row r="208" spans="1:21" s="60" customFormat="1" ht="15" x14ac:dyDescent="0.25">
      <c r="A208" s="368">
        <v>48</v>
      </c>
      <c r="B208" s="376" t="s">
        <v>914</v>
      </c>
      <c r="C208" s="367" t="s">
        <v>915</v>
      </c>
      <c r="D208" s="367" t="s">
        <v>51</v>
      </c>
      <c r="E208" s="375" t="s">
        <v>931</v>
      </c>
      <c r="F208" s="240" t="s">
        <v>890</v>
      </c>
      <c r="G208" s="238">
        <f>SUM(G209:G212)</f>
        <v>464907.27999999997</v>
      </c>
      <c r="H208" s="241"/>
      <c r="I208" s="241">
        <f>SUM(I209:I212)</f>
        <v>464907.27999999997</v>
      </c>
      <c r="J208" s="241">
        <f>SUM(J209:J212)</f>
        <v>109710</v>
      </c>
      <c r="K208" s="241">
        <f>SUM(K209:K212)</f>
        <v>116726.04000000001</v>
      </c>
      <c r="L208" s="241">
        <f>SUM(L209:L212)</f>
        <v>238471.24</v>
      </c>
      <c r="M208" s="239"/>
      <c r="N208" s="377" t="s">
        <v>39</v>
      </c>
      <c r="O208" s="367" t="s">
        <v>1077</v>
      </c>
      <c r="P208" s="367" t="s">
        <v>927</v>
      </c>
      <c r="Q208" s="367" t="s">
        <v>779</v>
      </c>
      <c r="R208" s="366" t="s">
        <v>1078</v>
      </c>
      <c r="S208" s="367" t="s">
        <v>932</v>
      </c>
      <c r="T208" s="38"/>
      <c r="U208" s="38"/>
    </row>
    <row r="209" spans="1:21" s="60" customFormat="1" ht="15" x14ac:dyDescent="0.25">
      <c r="A209" s="368"/>
      <c r="B209" s="376"/>
      <c r="C209" s="367"/>
      <c r="D209" s="367"/>
      <c r="E209" s="375"/>
      <c r="F209" s="240">
        <v>2022</v>
      </c>
      <c r="G209" s="238">
        <v>11.7</v>
      </c>
      <c r="H209" s="241"/>
      <c r="I209" s="241">
        <v>11.7</v>
      </c>
      <c r="J209" s="241"/>
      <c r="K209" s="241"/>
      <c r="L209" s="239">
        <v>11.7</v>
      </c>
      <c r="M209" s="239"/>
      <c r="N209" s="377"/>
      <c r="O209" s="367"/>
      <c r="P209" s="367"/>
      <c r="Q209" s="367"/>
      <c r="R209" s="366"/>
      <c r="S209" s="367"/>
      <c r="T209" s="38"/>
      <c r="U209" s="38"/>
    </row>
    <row r="210" spans="1:21" s="60" customFormat="1" ht="15" x14ac:dyDescent="0.25">
      <c r="A210" s="368"/>
      <c r="B210" s="376"/>
      <c r="C210" s="367"/>
      <c r="D210" s="367"/>
      <c r="E210" s="375"/>
      <c r="F210" s="240">
        <v>2023</v>
      </c>
      <c r="G210" s="238">
        <v>169227.19</v>
      </c>
      <c r="H210" s="241"/>
      <c r="I210" s="241">
        <v>169227.19</v>
      </c>
      <c r="J210" s="241">
        <v>30330</v>
      </c>
      <c r="K210" s="241">
        <v>69441.06</v>
      </c>
      <c r="L210" s="239">
        <v>69456.13</v>
      </c>
      <c r="M210" s="239"/>
      <c r="N210" s="377"/>
      <c r="O210" s="367"/>
      <c r="P210" s="367"/>
      <c r="Q210" s="367"/>
      <c r="R210" s="366"/>
      <c r="S210" s="367"/>
      <c r="T210" s="38"/>
      <c r="U210" s="38"/>
    </row>
    <row r="211" spans="1:21" s="60" customFormat="1" ht="15" x14ac:dyDescent="0.25">
      <c r="A211" s="368"/>
      <c r="B211" s="376"/>
      <c r="C211" s="367"/>
      <c r="D211" s="367"/>
      <c r="E211" s="375"/>
      <c r="F211" s="240">
        <v>2024</v>
      </c>
      <c r="G211" s="238">
        <v>174524.96</v>
      </c>
      <c r="H211" s="241"/>
      <c r="I211" s="241">
        <v>174524.96</v>
      </c>
      <c r="J211" s="241">
        <v>79380</v>
      </c>
      <c r="K211" s="241">
        <v>47284.98</v>
      </c>
      <c r="L211" s="241">
        <v>47859.98</v>
      </c>
      <c r="M211" s="239"/>
      <c r="N211" s="377"/>
      <c r="O211" s="367"/>
      <c r="P211" s="367"/>
      <c r="Q211" s="367"/>
      <c r="R211" s="366"/>
      <c r="S211" s="367"/>
      <c r="T211" s="38"/>
      <c r="U211" s="38"/>
    </row>
    <row r="212" spans="1:21" s="60" customFormat="1" ht="15" x14ac:dyDescent="0.25">
      <c r="A212" s="368"/>
      <c r="B212" s="376"/>
      <c r="C212" s="367"/>
      <c r="D212" s="367"/>
      <c r="E212" s="375"/>
      <c r="F212" s="240">
        <v>2025</v>
      </c>
      <c r="G212" s="241">
        <v>121143.43</v>
      </c>
      <c r="H212" s="240"/>
      <c r="I212" s="240">
        <v>121143.43</v>
      </c>
      <c r="J212" s="241"/>
      <c r="K212" s="241"/>
      <c r="L212" s="239">
        <v>121143.43</v>
      </c>
      <c r="M212" s="239"/>
      <c r="N212" s="377"/>
      <c r="O212" s="367"/>
      <c r="P212" s="367"/>
      <c r="Q212" s="367"/>
      <c r="R212" s="366"/>
      <c r="S212" s="367"/>
      <c r="T212" s="38"/>
      <c r="U212" s="38"/>
    </row>
    <row r="213" spans="1:21" s="45" customFormat="1" ht="35.25" customHeight="1" x14ac:dyDescent="0.2">
      <c r="A213" s="422">
        <v>49</v>
      </c>
      <c r="B213" s="469" t="s">
        <v>1015</v>
      </c>
      <c r="C213" s="402" t="s">
        <v>915</v>
      </c>
      <c r="D213" s="402" t="s">
        <v>51</v>
      </c>
      <c r="E213" s="399" t="s">
        <v>1016</v>
      </c>
      <c r="F213" s="265" t="s">
        <v>1017</v>
      </c>
      <c r="G213" s="266">
        <f>SUM(G214:G215)</f>
        <v>648482.79999999993</v>
      </c>
      <c r="H213" s="266"/>
      <c r="I213" s="266">
        <f>SUM(I214:I215)</f>
        <v>648482.79999999993</v>
      </c>
      <c r="J213" s="266"/>
      <c r="K213" s="266">
        <f>SUM(K214:K215)</f>
        <v>324234.73</v>
      </c>
      <c r="L213" s="266">
        <f>SUM(L214:L215)</f>
        <v>324248.07</v>
      </c>
      <c r="M213" s="251"/>
      <c r="N213" s="402">
        <v>2025</v>
      </c>
      <c r="O213" s="402" t="s">
        <v>1043</v>
      </c>
      <c r="P213" s="401" t="s">
        <v>927</v>
      </c>
      <c r="Q213" s="401" t="s">
        <v>779</v>
      </c>
      <c r="R213" s="386" t="s">
        <v>1018</v>
      </c>
      <c r="S213" s="367" t="s">
        <v>1019</v>
      </c>
    </row>
    <row r="214" spans="1:21" s="45" customFormat="1" ht="35.25" customHeight="1" x14ac:dyDescent="0.2">
      <c r="A214" s="368"/>
      <c r="B214" s="376"/>
      <c r="C214" s="367"/>
      <c r="D214" s="367"/>
      <c r="E214" s="375"/>
      <c r="F214" s="267">
        <v>2024</v>
      </c>
      <c r="G214" s="241">
        <v>24621.95</v>
      </c>
      <c r="H214" s="241"/>
      <c r="I214" s="241">
        <v>24621.95</v>
      </c>
      <c r="J214" s="241"/>
      <c r="K214" s="241">
        <v>12304.31</v>
      </c>
      <c r="L214" s="241">
        <v>12317.64</v>
      </c>
      <c r="M214" s="239"/>
      <c r="N214" s="367"/>
      <c r="O214" s="367"/>
      <c r="P214" s="401"/>
      <c r="Q214" s="401"/>
      <c r="R214" s="386"/>
      <c r="S214" s="367"/>
    </row>
    <row r="215" spans="1:21" s="45" customFormat="1" ht="35.25" customHeight="1" x14ac:dyDescent="0.2">
      <c r="A215" s="420"/>
      <c r="B215" s="499"/>
      <c r="C215" s="400"/>
      <c r="D215" s="400"/>
      <c r="E215" s="397"/>
      <c r="F215" s="268">
        <v>2025</v>
      </c>
      <c r="G215" s="269">
        <v>623860.85</v>
      </c>
      <c r="H215" s="269"/>
      <c r="I215" s="269">
        <v>623860.85</v>
      </c>
      <c r="J215" s="269"/>
      <c r="K215" s="269">
        <v>311930.42</v>
      </c>
      <c r="L215" s="269">
        <v>311930.43</v>
      </c>
      <c r="M215" s="270"/>
      <c r="N215" s="400"/>
      <c r="O215" s="400"/>
      <c r="P215" s="401"/>
      <c r="Q215" s="401"/>
      <c r="R215" s="386"/>
      <c r="S215" s="367"/>
    </row>
    <row r="216" spans="1:21" s="45" customFormat="1" ht="24.75" customHeight="1" x14ac:dyDescent="0.2">
      <c r="A216" s="420">
        <v>50</v>
      </c>
      <c r="B216" s="366" t="s">
        <v>1065</v>
      </c>
      <c r="C216" s="367" t="s">
        <v>1066</v>
      </c>
      <c r="D216" s="367" t="s">
        <v>131</v>
      </c>
      <c r="E216" s="375" t="s">
        <v>1090</v>
      </c>
      <c r="F216" s="240" t="s">
        <v>1067</v>
      </c>
      <c r="G216" s="241">
        <v>2534643</v>
      </c>
      <c r="H216" s="241"/>
      <c r="I216" s="241">
        <v>2534643</v>
      </c>
      <c r="J216" s="241"/>
      <c r="K216" s="241">
        <f>K218+K219</f>
        <v>1625333</v>
      </c>
      <c r="L216" s="241"/>
      <c r="M216" s="239">
        <f>M217+M218+M219</f>
        <v>909310</v>
      </c>
      <c r="N216" s="367">
        <v>2028</v>
      </c>
      <c r="O216" s="367" t="s">
        <v>1043</v>
      </c>
      <c r="P216" s="367"/>
      <c r="Q216" s="367"/>
      <c r="R216" s="366" t="s">
        <v>1068</v>
      </c>
      <c r="S216" s="401"/>
    </row>
    <row r="217" spans="1:21" s="45" customFormat="1" ht="24.75" customHeight="1" x14ac:dyDescent="0.2">
      <c r="A217" s="421"/>
      <c r="B217" s="366"/>
      <c r="C217" s="367"/>
      <c r="D217" s="367"/>
      <c r="E217" s="375"/>
      <c r="F217" s="240">
        <v>2025</v>
      </c>
      <c r="G217" s="241"/>
      <c r="H217" s="241"/>
      <c r="I217" s="241"/>
      <c r="J217" s="241"/>
      <c r="K217" s="242"/>
      <c r="L217" s="241"/>
      <c r="M217" s="239">
        <v>38274</v>
      </c>
      <c r="N217" s="367"/>
      <c r="O217" s="367"/>
      <c r="P217" s="367"/>
      <c r="Q217" s="367"/>
      <c r="R217" s="366"/>
      <c r="S217" s="401"/>
    </row>
    <row r="218" spans="1:21" s="45" customFormat="1" ht="24.75" customHeight="1" x14ac:dyDescent="0.2">
      <c r="A218" s="421"/>
      <c r="B218" s="366"/>
      <c r="C218" s="367"/>
      <c r="D218" s="367"/>
      <c r="E218" s="375"/>
      <c r="F218" s="240">
        <v>2026</v>
      </c>
      <c r="G218" s="241"/>
      <c r="H218" s="241"/>
      <c r="I218" s="241"/>
      <c r="J218" s="241"/>
      <c r="K218" s="241">
        <v>628667</v>
      </c>
      <c r="L218" s="241"/>
      <c r="M218" s="239">
        <v>333047</v>
      </c>
      <c r="N218" s="367"/>
      <c r="O218" s="367"/>
      <c r="P218" s="367"/>
      <c r="Q218" s="367"/>
      <c r="R218" s="366"/>
      <c r="S218" s="401"/>
    </row>
    <row r="219" spans="1:21" s="45" customFormat="1" ht="24.75" customHeight="1" x14ac:dyDescent="0.2">
      <c r="A219" s="422"/>
      <c r="B219" s="366"/>
      <c r="C219" s="367"/>
      <c r="D219" s="367"/>
      <c r="E219" s="375"/>
      <c r="F219" s="240">
        <v>2027</v>
      </c>
      <c r="G219" s="241"/>
      <c r="H219" s="241"/>
      <c r="I219" s="241"/>
      <c r="J219" s="241"/>
      <c r="K219" s="241">
        <v>996666</v>
      </c>
      <c r="L219" s="241"/>
      <c r="M219" s="239">
        <v>537989</v>
      </c>
      <c r="N219" s="367"/>
      <c r="O219" s="367"/>
      <c r="P219" s="367"/>
      <c r="Q219" s="367"/>
      <c r="R219" s="366"/>
      <c r="S219" s="402"/>
    </row>
    <row r="220" spans="1:21" s="45" customFormat="1" ht="18" customHeight="1" x14ac:dyDescent="0.2">
      <c r="A220" s="440" t="s">
        <v>201</v>
      </c>
      <c r="B220" s="440"/>
      <c r="C220" s="440"/>
      <c r="D220" s="440"/>
      <c r="E220" s="440"/>
      <c r="F220" s="440"/>
      <c r="G220" s="440"/>
      <c r="H220" s="440"/>
      <c r="I220" s="440"/>
      <c r="J220" s="440"/>
      <c r="K220" s="440"/>
      <c r="L220" s="440"/>
      <c r="M220" s="440"/>
      <c r="N220" s="440"/>
      <c r="O220" s="440"/>
      <c r="P220" s="440"/>
      <c r="Q220" s="440"/>
      <c r="R220" s="440"/>
      <c r="S220" s="440"/>
    </row>
    <row r="221" spans="1:21" s="46" customFormat="1" ht="63.75" x14ac:dyDescent="0.2">
      <c r="A221" s="187">
        <v>51</v>
      </c>
      <c r="B221" s="183" t="s">
        <v>594</v>
      </c>
      <c r="C221" s="180" t="s">
        <v>959</v>
      </c>
      <c r="D221" s="180" t="s">
        <v>730</v>
      </c>
      <c r="E221" s="180" t="s">
        <v>596</v>
      </c>
      <c r="F221" s="90" t="s">
        <v>655</v>
      </c>
      <c r="G221" s="90" t="s">
        <v>873</v>
      </c>
      <c r="H221" s="90" t="s">
        <v>874</v>
      </c>
      <c r="I221" s="90" t="s">
        <v>875</v>
      </c>
      <c r="J221" s="106"/>
      <c r="K221" s="90" t="s">
        <v>874</v>
      </c>
      <c r="L221" s="106"/>
      <c r="M221" s="106"/>
      <c r="N221" s="198"/>
      <c r="O221" s="180" t="s">
        <v>753</v>
      </c>
      <c r="P221" s="187"/>
      <c r="Q221" s="187"/>
      <c r="R221" s="183" t="s">
        <v>966</v>
      </c>
      <c r="S221" s="180"/>
      <c r="T221" s="45"/>
      <c r="U221" s="45"/>
    </row>
    <row r="222" spans="1:21" s="46" customFormat="1" ht="76.5" x14ac:dyDescent="0.2">
      <c r="A222" s="180">
        <v>52</v>
      </c>
      <c r="B222" s="245" t="s">
        <v>679</v>
      </c>
      <c r="C222" s="244" t="s">
        <v>1024</v>
      </c>
      <c r="D222" s="244" t="s">
        <v>51</v>
      </c>
      <c r="E222" s="244" t="s">
        <v>199</v>
      </c>
      <c r="F222" s="246" t="s">
        <v>219</v>
      </c>
      <c r="G222" s="247">
        <v>325563.46000000002</v>
      </c>
      <c r="H222" s="247"/>
      <c r="I222" s="247">
        <f>J222+K222+L222+M222</f>
        <v>325563.45999999996</v>
      </c>
      <c r="J222" s="247">
        <v>13144.09</v>
      </c>
      <c r="K222" s="247">
        <v>13208.28</v>
      </c>
      <c r="L222" s="271">
        <v>63711.09</v>
      </c>
      <c r="M222" s="247">
        <v>235500</v>
      </c>
      <c r="N222" s="250" t="s">
        <v>1025</v>
      </c>
      <c r="O222" s="244" t="s">
        <v>754</v>
      </c>
      <c r="P222" s="244"/>
      <c r="Q222" s="244"/>
      <c r="R222" s="280" t="s">
        <v>1076</v>
      </c>
      <c r="S222" s="244" t="s">
        <v>755</v>
      </c>
      <c r="T222" s="45"/>
      <c r="U222" s="45"/>
    </row>
    <row r="223" spans="1:21" s="46" customFormat="1" ht="18" customHeight="1" x14ac:dyDescent="0.2">
      <c r="A223" s="356">
        <v>53</v>
      </c>
      <c r="B223" s="385" t="s">
        <v>973</v>
      </c>
      <c r="C223" s="400" t="s">
        <v>974</v>
      </c>
      <c r="D223" s="400" t="s">
        <v>131</v>
      </c>
      <c r="E223" s="400" t="s">
        <v>975</v>
      </c>
      <c r="F223" s="246" t="s">
        <v>976</v>
      </c>
      <c r="G223" s="247">
        <v>3269274.15</v>
      </c>
      <c r="H223" s="247"/>
      <c r="I223" s="248">
        <v>3269274.15</v>
      </c>
      <c r="J223" s="248"/>
      <c r="K223" s="248">
        <f>K224+K225</f>
        <v>844274.15</v>
      </c>
      <c r="L223" s="249"/>
      <c r="M223" s="248">
        <v>2425000</v>
      </c>
      <c r="N223" s="403">
        <v>2027</v>
      </c>
      <c r="O223" s="400" t="s">
        <v>977</v>
      </c>
      <c r="P223" s="400"/>
      <c r="Q223" s="400"/>
      <c r="R223" s="385" t="s">
        <v>978</v>
      </c>
      <c r="S223" s="400"/>
      <c r="T223" s="45"/>
      <c r="U223" s="45"/>
    </row>
    <row r="224" spans="1:21" s="46" customFormat="1" ht="18" customHeight="1" x14ac:dyDescent="0.2">
      <c r="A224" s="357"/>
      <c r="B224" s="386"/>
      <c r="C224" s="401"/>
      <c r="D224" s="401"/>
      <c r="E224" s="401"/>
      <c r="F224" s="246">
        <v>2024</v>
      </c>
      <c r="G224" s="248">
        <f>SUM(H224:K224)</f>
        <v>1140000</v>
      </c>
      <c r="H224" s="247"/>
      <c r="I224" s="248">
        <f>SUM(J224:M224)</f>
        <v>570000</v>
      </c>
      <c r="J224" s="248"/>
      <c r="K224" s="248">
        <v>570000</v>
      </c>
      <c r="L224" s="249"/>
      <c r="M224" s="248"/>
      <c r="N224" s="404"/>
      <c r="O224" s="401"/>
      <c r="P224" s="401"/>
      <c r="Q224" s="401"/>
      <c r="R224" s="386"/>
      <c r="S224" s="401"/>
      <c r="T224" s="45"/>
      <c r="U224" s="45"/>
    </row>
    <row r="225" spans="1:21" s="46" customFormat="1" ht="18" customHeight="1" x14ac:dyDescent="0.2">
      <c r="A225" s="357"/>
      <c r="B225" s="386"/>
      <c r="C225" s="401"/>
      <c r="D225" s="401"/>
      <c r="E225" s="401"/>
      <c r="F225" s="246">
        <v>2025</v>
      </c>
      <c r="G225" s="248">
        <f t="shared" ref="G225:I227" si="5">SUM(H225:K225)</f>
        <v>578548.30000000005</v>
      </c>
      <c r="H225" s="247"/>
      <c r="I225" s="248">
        <f t="shared" si="5"/>
        <v>304274.15000000002</v>
      </c>
      <c r="J225" s="248"/>
      <c r="K225" s="248">
        <v>274274.15000000002</v>
      </c>
      <c r="L225" s="249"/>
      <c r="M225" s="248">
        <v>30000</v>
      </c>
      <c r="N225" s="404"/>
      <c r="O225" s="401"/>
      <c r="P225" s="401"/>
      <c r="Q225" s="401"/>
      <c r="R225" s="386"/>
      <c r="S225" s="401"/>
      <c r="T225" s="45"/>
      <c r="U225" s="45"/>
    </row>
    <row r="226" spans="1:21" s="46" customFormat="1" ht="18" customHeight="1" x14ac:dyDescent="0.2">
      <c r="A226" s="357"/>
      <c r="B226" s="386"/>
      <c r="C226" s="401"/>
      <c r="D226" s="401"/>
      <c r="E226" s="401"/>
      <c r="F226" s="246">
        <v>2026</v>
      </c>
      <c r="G226" s="248">
        <f t="shared" si="5"/>
        <v>1295000</v>
      </c>
      <c r="H226" s="247"/>
      <c r="I226" s="248">
        <f t="shared" si="5"/>
        <v>1295000</v>
      </c>
      <c r="J226" s="248"/>
      <c r="K226" s="248"/>
      <c r="L226" s="251"/>
      <c r="M226" s="248">
        <v>1295000</v>
      </c>
      <c r="N226" s="404"/>
      <c r="O226" s="401"/>
      <c r="P226" s="401"/>
      <c r="Q226" s="401"/>
      <c r="R226" s="386"/>
      <c r="S226" s="401"/>
      <c r="T226" s="45"/>
      <c r="U226" s="45"/>
    </row>
    <row r="227" spans="1:21" s="45" customFormat="1" ht="20.25" customHeight="1" x14ac:dyDescent="0.2">
      <c r="A227" s="358"/>
      <c r="B227" s="387"/>
      <c r="C227" s="402"/>
      <c r="D227" s="402"/>
      <c r="E227" s="402"/>
      <c r="F227" s="246">
        <v>2027</v>
      </c>
      <c r="G227" s="248">
        <f t="shared" si="5"/>
        <v>1100000</v>
      </c>
      <c r="H227" s="247"/>
      <c r="I227" s="248">
        <f t="shared" si="5"/>
        <v>1100000</v>
      </c>
      <c r="J227" s="248"/>
      <c r="K227" s="248"/>
      <c r="L227" s="252"/>
      <c r="M227" s="248">
        <v>1100000</v>
      </c>
      <c r="N227" s="405"/>
      <c r="O227" s="402"/>
      <c r="P227" s="402"/>
      <c r="Q227" s="402"/>
      <c r="R227" s="387"/>
      <c r="S227" s="402"/>
    </row>
    <row r="228" spans="1:21" s="45" customFormat="1" ht="20.25" customHeight="1" x14ac:dyDescent="0.2">
      <c r="A228" s="356">
        <v>54</v>
      </c>
      <c r="B228" s="385" t="s">
        <v>979</v>
      </c>
      <c r="C228" s="400" t="s">
        <v>980</v>
      </c>
      <c r="D228" s="390" t="s">
        <v>131</v>
      </c>
      <c r="E228" s="400" t="s">
        <v>981</v>
      </c>
      <c r="F228" s="246" t="s">
        <v>952</v>
      </c>
      <c r="G228" s="247">
        <v>1345000</v>
      </c>
      <c r="H228" s="247"/>
      <c r="I228" s="248">
        <v>1345000</v>
      </c>
      <c r="J228" s="248"/>
      <c r="K228" s="248"/>
      <c r="L228" s="251"/>
      <c r="M228" s="248"/>
      <c r="N228" s="403">
        <v>2026</v>
      </c>
      <c r="O228" s="400" t="s">
        <v>977</v>
      </c>
      <c r="P228" s="400"/>
      <c r="Q228" s="400"/>
      <c r="R228" s="385" t="s">
        <v>982</v>
      </c>
      <c r="S228" s="400"/>
    </row>
    <row r="229" spans="1:21" s="45" customFormat="1" ht="20.25" customHeight="1" x14ac:dyDescent="0.2">
      <c r="A229" s="357"/>
      <c r="B229" s="386"/>
      <c r="C229" s="401"/>
      <c r="D229" s="390"/>
      <c r="E229" s="401"/>
      <c r="F229" s="246">
        <v>2023</v>
      </c>
      <c r="G229" s="248">
        <f>SUM(H229:K229)</f>
        <v>102800</v>
      </c>
      <c r="H229" s="247"/>
      <c r="I229" s="248">
        <f>SUM(J229:M229)</f>
        <v>51400</v>
      </c>
      <c r="J229" s="248">
        <v>51400</v>
      </c>
      <c r="K229" s="248"/>
      <c r="L229" s="251"/>
      <c r="M229" s="248"/>
      <c r="N229" s="404"/>
      <c r="O229" s="401"/>
      <c r="P229" s="401"/>
      <c r="Q229" s="401"/>
      <c r="R229" s="386"/>
      <c r="S229" s="401"/>
    </row>
    <row r="230" spans="1:21" s="45" customFormat="1" ht="20.25" customHeight="1" x14ac:dyDescent="0.2">
      <c r="A230" s="357"/>
      <c r="B230" s="386"/>
      <c r="C230" s="401"/>
      <c r="D230" s="390"/>
      <c r="E230" s="401"/>
      <c r="F230" s="246">
        <v>2024</v>
      </c>
      <c r="G230" s="248">
        <f t="shared" ref="G230:I231" si="6">SUM(H230:K230)</f>
        <v>519720</v>
      </c>
      <c r="H230" s="247"/>
      <c r="I230" s="248">
        <f t="shared" si="6"/>
        <v>259860</v>
      </c>
      <c r="J230" s="248">
        <v>184500</v>
      </c>
      <c r="K230" s="248">
        <v>75360</v>
      </c>
      <c r="L230" s="251"/>
      <c r="M230" s="248"/>
      <c r="N230" s="404"/>
      <c r="O230" s="401"/>
      <c r="P230" s="401"/>
      <c r="Q230" s="401"/>
      <c r="R230" s="386"/>
      <c r="S230" s="401"/>
    </row>
    <row r="231" spans="1:21" s="45" customFormat="1" ht="39" customHeight="1" x14ac:dyDescent="0.2">
      <c r="A231" s="357"/>
      <c r="B231" s="386"/>
      <c r="C231" s="401"/>
      <c r="D231" s="390"/>
      <c r="E231" s="401"/>
      <c r="F231" s="44">
        <v>2025</v>
      </c>
      <c r="G231" s="248">
        <f t="shared" si="6"/>
        <v>1553740</v>
      </c>
      <c r="H231" s="90"/>
      <c r="I231" s="248">
        <f t="shared" si="6"/>
        <v>1033740</v>
      </c>
      <c r="J231" s="90"/>
      <c r="K231" s="90">
        <v>520000</v>
      </c>
      <c r="L231" s="90"/>
      <c r="M231" s="90">
        <v>513740</v>
      </c>
      <c r="N231" s="404"/>
      <c r="O231" s="401"/>
      <c r="P231" s="401"/>
      <c r="Q231" s="401"/>
      <c r="R231" s="386"/>
      <c r="S231" s="401"/>
    </row>
    <row r="232" spans="1:21" s="45" customFormat="1" ht="15.75" customHeight="1" x14ac:dyDescent="0.2">
      <c r="A232" s="390">
        <v>55</v>
      </c>
      <c r="B232" s="366" t="s">
        <v>1069</v>
      </c>
      <c r="C232" s="390" t="s">
        <v>1070</v>
      </c>
      <c r="D232" s="390" t="s">
        <v>131</v>
      </c>
      <c r="E232" s="400" t="s">
        <v>1071</v>
      </c>
      <c r="F232" s="246" t="s">
        <v>952</v>
      </c>
      <c r="G232" s="247">
        <v>1201157</v>
      </c>
      <c r="H232" s="247"/>
      <c r="I232" s="248">
        <v>1201157</v>
      </c>
      <c r="J232" s="248">
        <f>SUM(J233:J235)</f>
        <v>65440</v>
      </c>
      <c r="K232" s="248">
        <f>SUM(K233:K235)</f>
        <v>184340</v>
      </c>
      <c r="L232" s="251"/>
      <c r="M232" s="248">
        <f>I232-J232-K232</f>
        <v>951377</v>
      </c>
      <c r="N232" s="500" t="s">
        <v>233</v>
      </c>
      <c r="O232" s="367" t="s">
        <v>1072</v>
      </c>
      <c r="P232" s="367"/>
      <c r="Q232" s="367"/>
      <c r="R232" s="385" t="s">
        <v>1073</v>
      </c>
      <c r="S232" s="367"/>
    </row>
    <row r="233" spans="1:21" s="45" customFormat="1" ht="15.75" customHeight="1" x14ac:dyDescent="0.2">
      <c r="A233" s="390"/>
      <c r="B233" s="366"/>
      <c r="C233" s="390"/>
      <c r="D233" s="390"/>
      <c r="E233" s="401"/>
      <c r="F233" s="246">
        <v>2023</v>
      </c>
      <c r="G233" s="248">
        <v>65440</v>
      </c>
      <c r="H233" s="247"/>
      <c r="I233" s="248">
        <v>65440</v>
      </c>
      <c r="J233" s="248">
        <v>65440</v>
      </c>
      <c r="K233" s="248"/>
      <c r="L233" s="251"/>
      <c r="M233" s="248"/>
      <c r="N233" s="500"/>
      <c r="O233" s="367"/>
      <c r="P233" s="367"/>
      <c r="Q233" s="367"/>
      <c r="R233" s="386"/>
      <c r="S233" s="367"/>
    </row>
    <row r="234" spans="1:21" s="45" customFormat="1" ht="15.75" customHeight="1" x14ac:dyDescent="0.2">
      <c r="A234" s="390"/>
      <c r="B234" s="366"/>
      <c r="C234" s="390"/>
      <c r="D234" s="390"/>
      <c r="E234" s="401"/>
      <c r="F234" s="246">
        <v>2024</v>
      </c>
      <c r="G234" s="248">
        <v>92170</v>
      </c>
      <c r="H234" s="247"/>
      <c r="I234" s="248">
        <v>92170</v>
      </c>
      <c r="J234" s="248"/>
      <c r="K234" s="248">
        <v>92170</v>
      </c>
      <c r="L234" s="251"/>
      <c r="M234" s="248"/>
      <c r="N234" s="500"/>
      <c r="O234" s="367"/>
      <c r="P234" s="367"/>
      <c r="Q234" s="367"/>
      <c r="R234" s="386"/>
      <c r="S234" s="367"/>
    </row>
    <row r="235" spans="1:21" s="45" customFormat="1" ht="15.75" customHeight="1" x14ac:dyDescent="0.2">
      <c r="A235" s="390"/>
      <c r="B235" s="366"/>
      <c r="C235" s="390"/>
      <c r="D235" s="390"/>
      <c r="E235" s="401"/>
      <c r="F235" s="44">
        <v>2025</v>
      </c>
      <c r="G235" s="90">
        <v>92170</v>
      </c>
      <c r="H235" s="90"/>
      <c r="I235" s="90">
        <v>92170</v>
      </c>
      <c r="J235" s="90"/>
      <c r="K235" s="90">
        <v>92170</v>
      </c>
      <c r="L235" s="90"/>
      <c r="M235" s="90" t="s">
        <v>233</v>
      </c>
      <c r="N235" s="500"/>
      <c r="O235" s="367"/>
      <c r="P235" s="367"/>
      <c r="Q235" s="367"/>
      <c r="R235" s="386"/>
      <c r="S235" s="367"/>
    </row>
    <row r="236" spans="1:21" s="45" customFormat="1" ht="15.75" customHeight="1" x14ac:dyDescent="0.2">
      <c r="A236" s="390"/>
      <c r="B236" s="366"/>
      <c r="C236" s="390"/>
      <c r="D236" s="390"/>
      <c r="E236" s="402"/>
      <c r="F236" s="44">
        <v>2026</v>
      </c>
      <c r="G236" s="90"/>
      <c r="H236" s="90"/>
      <c r="I236" s="90"/>
      <c r="J236" s="90"/>
      <c r="K236" s="90"/>
      <c r="L236" s="90"/>
      <c r="M236" s="90" t="s">
        <v>233</v>
      </c>
      <c r="N236" s="500"/>
      <c r="O236" s="367"/>
      <c r="P236" s="367"/>
      <c r="Q236" s="367"/>
      <c r="R236" s="387"/>
      <c r="S236" s="367"/>
    </row>
    <row r="237" spans="1:21" s="45" customFormat="1" ht="165.75" x14ac:dyDescent="0.2">
      <c r="A237" s="319">
        <v>56</v>
      </c>
      <c r="B237" s="183" t="s">
        <v>1091</v>
      </c>
      <c r="C237" s="207" t="s">
        <v>1092</v>
      </c>
      <c r="D237" s="180" t="s">
        <v>131</v>
      </c>
      <c r="E237" s="180" t="s">
        <v>1093</v>
      </c>
      <c r="F237" s="90" t="s">
        <v>1094</v>
      </c>
      <c r="G237" s="90">
        <v>1201157</v>
      </c>
      <c r="H237" s="90">
        <v>1201157</v>
      </c>
      <c r="I237" s="90">
        <f>J237+K237+L237+M237</f>
        <v>1201157</v>
      </c>
      <c r="J237" s="90">
        <v>65440</v>
      </c>
      <c r="K237" s="90">
        <v>184340</v>
      </c>
      <c r="L237" s="106">
        <v>0</v>
      </c>
      <c r="M237" s="106">
        <v>951377</v>
      </c>
      <c r="N237" s="198">
        <v>2027</v>
      </c>
      <c r="O237" s="180" t="s">
        <v>1095</v>
      </c>
      <c r="P237" s="187" t="s">
        <v>196</v>
      </c>
      <c r="Q237" s="180" t="s">
        <v>1096</v>
      </c>
      <c r="R237" s="183" t="s">
        <v>1116</v>
      </c>
      <c r="S237" s="180" t="s">
        <v>1115</v>
      </c>
    </row>
    <row r="238" spans="1:21" s="45" customFormat="1" ht="31.7" customHeight="1" x14ac:dyDescent="0.2">
      <c r="A238" s="470" t="s">
        <v>202</v>
      </c>
      <c r="B238" s="471"/>
      <c r="C238" s="471"/>
      <c r="D238" s="471"/>
      <c r="E238" s="471"/>
      <c r="F238" s="471"/>
      <c r="G238" s="471"/>
      <c r="H238" s="471"/>
      <c r="I238" s="471"/>
      <c r="J238" s="471"/>
      <c r="K238" s="471"/>
      <c r="L238" s="471"/>
      <c r="M238" s="471"/>
      <c r="N238" s="471"/>
      <c r="O238" s="471"/>
      <c r="P238" s="471"/>
      <c r="Q238" s="471"/>
      <c r="R238" s="471"/>
      <c r="S238" s="471"/>
    </row>
    <row r="239" spans="1:21" s="45" customFormat="1" ht="17.25" customHeight="1" x14ac:dyDescent="0.2">
      <c r="A239" s="390">
        <v>1</v>
      </c>
      <c r="B239" s="498" t="s">
        <v>60</v>
      </c>
      <c r="C239" s="390" t="s">
        <v>611</v>
      </c>
      <c r="D239" s="390" t="s">
        <v>51</v>
      </c>
      <c r="E239" s="384"/>
      <c r="F239" s="44" t="s">
        <v>772</v>
      </c>
      <c r="G239" s="90">
        <v>917490.7</v>
      </c>
      <c r="H239" s="90">
        <v>0</v>
      </c>
      <c r="I239" s="90">
        <v>917490.7</v>
      </c>
      <c r="J239" s="90"/>
      <c r="K239" s="90"/>
      <c r="L239" s="90">
        <v>917490.7</v>
      </c>
      <c r="M239" s="90"/>
      <c r="N239" s="390">
        <v>2021</v>
      </c>
      <c r="O239" s="390" t="s">
        <v>751</v>
      </c>
      <c r="P239" s="384"/>
      <c r="Q239" s="384"/>
      <c r="R239" s="388" t="s">
        <v>1027</v>
      </c>
      <c r="S239" s="389"/>
    </row>
    <row r="240" spans="1:21" s="45" customFormat="1" ht="17.25" customHeight="1" x14ac:dyDescent="0.2">
      <c r="A240" s="390"/>
      <c r="B240" s="498"/>
      <c r="C240" s="390"/>
      <c r="D240" s="390"/>
      <c r="E240" s="384"/>
      <c r="F240" s="44" t="s">
        <v>597</v>
      </c>
      <c r="G240" s="90">
        <v>492734.99999999994</v>
      </c>
      <c r="H240" s="58"/>
      <c r="I240" s="90">
        <v>492734.99999999994</v>
      </c>
      <c r="J240" s="90"/>
      <c r="K240" s="90"/>
      <c r="L240" s="90">
        <v>492734.99999999994</v>
      </c>
      <c r="M240" s="90"/>
      <c r="N240" s="390"/>
      <c r="O240" s="390"/>
      <c r="P240" s="384"/>
      <c r="Q240" s="384"/>
      <c r="R240" s="388"/>
      <c r="S240" s="389"/>
    </row>
    <row r="241" spans="1:19" s="45" customFormat="1" ht="17.25" customHeight="1" x14ac:dyDescent="0.2">
      <c r="A241" s="390"/>
      <c r="B241" s="498"/>
      <c r="C241" s="390"/>
      <c r="D241" s="390"/>
      <c r="E241" s="384"/>
      <c r="F241" s="44">
        <v>2020</v>
      </c>
      <c r="G241" s="90">
        <v>50000</v>
      </c>
      <c r="H241" s="58"/>
      <c r="I241" s="90">
        <v>50000</v>
      </c>
      <c r="J241" s="90"/>
      <c r="K241" s="90"/>
      <c r="L241" s="90">
        <v>50000</v>
      </c>
      <c r="M241" s="90"/>
      <c r="N241" s="390"/>
      <c r="O241" s="390"/>
      <c r="P241" s="384"/>
      <c r="Q241" s="384"/>
      <c r="R241" s="388"/>
      <c r="S241" s="389"/>
    </row>
    <row r="242" spans="1:19" s="45" customFormat="1" ht="17.25" customHeight="1" x14ac:dyDescent="0.2">
      <c r="A242" s="390"/>
      <c r="B242" s="498"/>
      <c r="C242" s="390"/>
      <c r="D242" s="390"/>
      <c r="E242" s="384"/>
      <c r="F242" s="44">
        <v>2021</v>
      </c>
      <c r="G242" s="90">
        <v>374755.7</v>
      </c>
      <c r="H242" s="90"/>
      <c r="I242" s="90">
        <v>374755.7</v>
      </c>
      <c r="J242" s="90"/>
      <c r="K242" s="90"/>
      <c r="L242" s="90">
        <v>374755.7</v>
      </c>
      <c r="M242" s="90"/>
      <c r="N242" s="390"/>
      <c r="O242" s="390"/>
      <c r="P242" s="384"/>
      <c r="Q242" s="384"/>
      <c r="R242" s="388"/>
      <c r="S242" s="389"/>
    </row>
    <row r="243" spans="1:19" s="45" customFormat="1" ht="23.25" customHeight="1" x14ac:dyDescent="0.2">
      <c r="A243" s="390">
        <v>2</v>
      </c>
      <c r="B243" s="376" t="s">
        <v>917</v>
      </c>
      <c r="C243" s="367" t="s">
        <v>925</v>
      </c>
      <c r="D243" s="367" t="s">
        <v>51</v>
      </c>
      <c r="E243" s="367" t="s">
        <v>929</v>
      </c>
      <c r="F243" s="237" t="s">
        <v>907</v>
      </c>
      <c r="G243" s="238">
        <f>SUM(G244:G245)</f>
        <v>63866.5</v>
      </c>
      <c r="H243" s="238"/>
      <c r="I243" s="238">
        <f>SUM(I244:I245)</f>
        <v>63866.5</v>
      </c>
      <c r="J243" s="238"/>
      <c r="K243" s="238">
        <f>SUM(K244:K245)</f>
        <v>0</v>
      </c>
      <c r="L243" s="238">
        <f>SUM(L244:L245)</f>
        <v>63866.5</v>
      </c>
      <c r="M243" s="238"/>
      <c r="N243" s="367">
        <v>2023</v>
      </c>
      <c r="O243" s="356" t="s">
        <v>955</v>
      </c>
      <c r="P243" s="377"/>
      <c r="Q243" s="367" t="s">
        <v>616</v>
      </c>
      <c r="R243" s="366" t="s">
        <v>1020</v>
      </c>
      <c r="S243" s="367"/>
    </row>
    <row r="244" spans="1:19" s="45" customFormat="1" ht="23.25" customHeight="1" x14ac:dyDescent="0.2">
      <c r="A244" s="390"/>
      <c r="B244" s="376"/>
      <c r="C244" s="367"/>
      <c r="D244" s="367"/>
      <c r="E244" s="367"/>
      <c r="F244" s="237" t="s">
        <v>912</v>
      </c>
      <c r="G244" s="238">
        <f>SUM(I244)</f>
        <v>7743</v>
      </c>
      <c r="H244" s="238"/>
      <c r="I244" s="238">
        <f>SUM(J244:M244)</f>
        <v>7743</v>
      </c>
      <c r="J244" s="238"/>
      <c r="K244" s="238"/>
      <c r="L244" s="238">
        <v>7743</v>
      </c>
      <c r="M244" s="238"/>
      <c r="N244" s="367"/>
      <c r="O244" s="357"/>
      <c r="P244" s="377"/>
      <c r="Q244" s="367"/>
      <c r="R244" s="366"/>
      <c r="S244" s="367"/>
    </row>
    <row r="245" spans="1:19" s="45" customFormat="1" ht="23.25" customHeight="1" x14ac:dyDescent="0.2">
      <c r="A245" s="390"/>
      <c r="B245" s="376"/>
      <c r="C245" s="367"/>
      <c r="D245" s="367"/>
      <c r="E245" s="367"/>
      <c r="F245" s="237" t="s">
        <v>936</v>
      </c>
      <c r="G245" s="238">
        <f>SUM(I245)</f>
        <v>56123.5</v>
      </c>
      <c r="H245" s="238"/>
      <c r="I245" s="238">
        <f>SUM(J245:M245)</f>
        <v>56123.5</v>
      </c>
      <c r="J245" s="238"/>
      <c r="K245" s="238"/>
      <c r="L245" s="238">
        <v>56123.5</v>
      </c>
      <c r="M245" s="238"/>
      <c r="N245" s="367"/>
      <c r="O245" s="358"/>
      <c r="P245" s="377"/>
      <c r="Q245" s="367"/>
      <c r="R245" s="366"/>
      <c r="S245" s="367"/>
    </row>
    <row r="246" spans="1:19" s="45" customFormat="1" ht="63.75" x14ac:dyDescent="0.2">
      <c r="A246" s="44">
        <v>3</v>
      </c>
      <c r="B246" s="264" t="s">
        <v>997</v>
      </c>
      <c r="C246" s="237" t="s">
        <v>998</v>
      </c>
      <c r="D246" s="237" t="s">
        <v>98</v>
      </c>
      <c r="E246" s="237" t="s">
        <v>999</v>
      </c>
      <c r="F246" s="246" t="s">
        <v>918</v>
      </c>
      <c r="G246" s="247">
        <v>311490</v>
      </c>
      <c r="H246" s="247"/>
      <c r="I246" s="247">
        <v>311490</v>
      </c>
      <c r="J246" s="247"/>
      <c r="K246" s="247"/>
      <c r="L246" s="247"/>
      <c r="M246" s="247">
        <v>311490</v>
      </c>
      <c r="N246" s="253">
        <v>2024</v>
      </c>
      <c r="O246" s="44" t="s">
        <v>996</v>
      </c>
      <c r="P246" s="256"/>
      <c r="Q246" s="256"/>
      <c r="R246" s="96" t="s">
        <v>995</v>
      </c>
      <c r="S246" s="256"/>
    </row>
    <row r="247" spans="1:19" s="45" customFormat="1" ht="63.75" x14ac:dyDescent="0.2">
      <c r="A247" s="44">
        <v>4</v>
      </c>
      <c r="B247" s="264" t="s">
        <v>1000</v>
      </c>
      <c r="C247" s="237" t="s">
        <v>1001</v>
      </c>
      <c r="D247" s="237" t="s">
        <v>98</v>
      </c>
      <c r="E247" s="237" t="s">
        <v>999</v>
      </c>
      <c r="F247" s="246" t="s">
        <v>887</v>
      </c>
      <c r="G247" s="247">
        <v>571750</v>
      </c>
      <c r="H247" s="247"/>
      <c r="I247" s="247">
        <v>571750</v>
      </c>
      <c r="J247" s="247"/>
      <c r="K247" s="247"/>
      <c r="L247" s="247"/>
      <c r="M247" s="247">
        <v>571750</v>
      </c>
      <c r="N247" s="253">
        <v>2024</v>
      </c>
      <c r="O247" s="44" t="s">
        <v>996</v>
      </c>
      <c r="P247" s="256"/>
      <c r="Q247" s="256"/>
      <c r="R247" s="96" t="s">
        <v>995</v>
      </c>
      <c r="S247" s="256"/>
    </row>
    <row r="248" spans="1:19" s="45" customFormat="1" ht="63.75" x14ac:dyDescent="0.2">
      <c r="A248" s="44">
        <v>5</v>
      </c>
      <c r="B248" s="264" t="s">
        <v>1002</v>
      </c>
      <c r="C248" s="237" t="s">
        <v>1003</v>
      </c>
      <c r="D248" s="237" t="s">
        <v>98</v>
      </c>
      <c r="E248" s="237" t="s">
        <v>999</v>
      </c>
      <c r="F248" s="246" t="s">
        <v>887</v>
      </c>
      <c r="G248" s="247">
        <v>1300</v>
      </c>
      <c r="H248" s="247"/>
      <c r="I248" s="247">
        <v>1300</v>
      </c>
      <c r="J248" s="247"/>
      <c r="K248" s="247"/>
      <c r="L248" s="247"/>
      <c r="M248" s="247">
        <v>1300</v>
      </c>
      <c r="N248" s="253">
        <v>2024</v>
      </c>
      <c r="O248" s="44" t="s">
        <v>996</v>
      </c>
      <c r="P248" s="256"/>
      <c r="Q248" s="256"/>
      <c r="R248" s="96" t="s">
        <v>995</v>
      </c>
      <c r="S248" s="256"/>
    </row>
    <row r="249" spans="1:19" s="45" customFormat="1" ht="63.75" x14ac:dyDescent="0.2">
      <c r="A249" s="44">
        <v>6</v>
      </c>
      <c r="B249" s="264" t="s">
        <v>1004</v>
      </c>
      <c r="C249" s="237" t="s">
        <v>1005</v>
      </c>
      <c r="D249" s="237" t="s">
        <v>98</v>
      </c>
      <c r="E249" s="237" t="s">
        <v>999</v>
      </c>
      <c r="F249" s="246" t="s">
        <v>855</v>
      </c>
      <c r="G249" s="247">
        <v>8350</v>
      </c>
      <c r="H249" s="247"/>
      <c r="I249" s="247">
        <v>8350</v>
      </c>
      <c r="J249" s="247"/>
      <c r="K249" s="247"/>
      <c r="L249" s="247"/>
      <c r="M249" s="247">
        <v>8350</v>
      </c>
      <c r="N249" s="253">
        <v>2024</v>
      </c>
      <c r="O249" s="44" t="s">
        <v>996</v>
      </c>
      <c r="P249" s="256"/>
      <c r="Q249" s="256"/>
      <c r="R249" s="96" t="s">
        <v>995</v>
      </c>
      <c r="S249" s="256"/>
    </row>
    <row r="250" spans="1:19" s="45" customFormat="1" ht="63.75" x14ac:dyDescent="0.2">
      <c r="A250" s="44">
        <v>7</v>
      </c>
      <c r="B250" s="264" t="s">
        <v>1006</v>
      </c>
      <c r="C250" s="237" t="s">
        <v>1007</v>
      </c>
      <c r="D250" s="237" t="s">
        <v>98</v>
      </c>
      <c r="E250" s="237" t="s">
        <v>999</v>
      </c>
      <c r="F250" s="246" t="s">
        <v>887</v>
      </c>
      <c r="G250" s="247">
        <v>5310</v>
      </c>
      <c r="H250" s="247"/>
      <c r="I250" s="247">
        <v>5310</v>
      </c>
      <c r="J250" s="247"/>
      <c r="K250" s="247"/>
      <c r="L250" s="247"/>
      <c r="M250" s="247">
        <v>5310</v>
      </c>
      <c r="N250" s="253">
        <v>2024</v>
      </c>
      <c r="O250" s="44" t="s">
        <v>996</v>
      </c>
      <c r="P250" s="256"/>
      <c r="Q250" s="256"/>
      <c r="R250" s="96" t="s">
        <v>995</v>
      </c>
      <c r="S250" s="256"/>
    </row>
    <row r="251" spans="1:19" s="45" customFormat="1" ht="63.75" x14ac:dyDescent="0.2">
      <c r="A251" s="44">
        <v>8</v>
      </c>
      <c r="B251" s="264" t="s">
        <v>1008</v>
      </c>
      <c r="C251" s="237" t="s">
        <v>1009</v>
      </c>
      <c r="D251" s="237" t="s">
        <v>98</v>
      </c>
      <c r="E251" s="237" t="s">
        <v>999</v>
      </c>
      <c r="F251" s="246" t="s">
        <v>855</v>
      </c>
      <c r="G251" s="247">
        <v>2348000</v>
      </c>
      <c r="H251" s="247"/>
      <c r="I251" s="247">
        <v>2348000</v>
      </c>
      <c r="J251" s="247"/>
      <c r="K251" s="247"/>
      <c r="L251" s="247"/>
      <c r="M251" s="247">
        <v>2348000</v>
      </c>
      <c r="N251" s="253">
        <v>2024</v>
      </c>
      <c r="O251" s="44" t="s">
        <v>996</v>
      </c>
      <c r="P251" s="256"/>
      <c r="Q251" s="256"/>
      <c r="R251" s="96" t="s">
        <v>995</v>
      </c>
      <c r="S251" s="256"/>
    </row>
    <row r="252" spans="1:19" s="45" customFormat="1" ht="63.75" x14ac:dyDescent="0.2">
      <c r="A252" s="44">
        <v>9</v>
      </c>
      <c r="B252" s="264" t="s">
        <v>1011</v>
      </c>
      <c r="C252" s="237" t="s">
        <v>1010</v>
      </c>
      <c r="D252" s="237" t="s">
        <v>98</v>
      </c>
      <c r="E252" s="237" t="s">
        <v>999</v>
      </c>
      <c r="F252" s="246" t="s">
        <v>887</v>
      </c>
      <c r="G252" s="247">
        <v>38650</v>
      </c>
      <c r="H252" s="247"/>
      <c r="I252" s="247">
        <v>38650</v>
      </c>
      <c r="J252" s="247"/>
      <c r="K252" s="247"/>
      <c r="L252" s="247"/>
      <c r="M252" s="247">
        <v>38650</v>
      </c>
      <c r="N252" s="253">
        <v>2024</v>
      </c>
      <c r="O252" s="44" t="s">
        <v>996</v>
      </c>
      <c r="P252" s="256"/>
      <c r="Q252" s="256"/>
      <c r="R252" s="96" t="s">
        <v>995</v>
      </c>
      <c r="S252" s="256"/>
    </row>
    <row r="253" spans="1:19" s="45" customFormat="1" x14ac:dyDescent="0.2">
      <c r="A253" s="367">
        <v>10</v>
      </c>
      <c r="B253" s="376" t="s">
        <v>854</v>
      </c>
      <c r="C253" s="367" t="s">
        <v>701</v>
      </c>
      <c r="D253" s="367" t="s">
        <v>51</v>
      </c>
      <c r="E253" s="368"/>
      <c r="F253" s="237" t="s">
        <v>855</v>
      </c>
      <c r="G253" s="238">
        <f>SUM(G254:G257)</f>
        <v>730785.85006000008</v>
      </c>
      <c r="H253" s="238">
        <v>0</v>
      </c>
      <c r="I253" s="238">
        <f>SUM(I254:I257)</f>
        <v>730785.85006000008</v>
      </c>
      <c r="J253" s="238">
        <f>SUM(J254:J257)</f>
        <v>0</v>
      </c>
      <c r="K253" s="238">
        <f>SUM(K254:K257)</f>
        <v>239261.65006000001</v>
      </c>
      <c r="L253" s="238">
        <f>SUM(L254:L257)</f>
        <v>491524.2</v>
      </c>
      <c r="M253" s="238">
        <f>SUM(M254:M257)</f>
        <v>0</v>
      </c>
      <c r="N253" s="367" t="str">
        <f>RIGHT(F253,4)</f>
        <v>2024</v>
      </c>
      <c r="O253" s="367" t="s">
        <v>856</v>
      </c>
      <c r="P253" s="368"/>
      <c r="Q253" s="368"/>
      <c r="R253" s="385" t="s">
        <v>1012</v>
      </c>
      <c r="S253" s="367"/>
    </row>
    <row r="254" spans="1:19" s="45" customFormat="1" x14ac:dyDescent="0.2">
      <c r="A254" s="367"/>
      <c r="B254" s="376"/>
      <c r="C254" s="367"/>
      <c r="D254" s="367"/>
      <c r="E254" s="368"/>
      <c r="F254" s="237">
        <v>2021</v>
      </c>
      <c r="G254" s="238">
        <v>35029.599999999999</v>
      </c>
      <c r="H254" s="238"/>
      <c r="I254" s="238">
        <v>35029.599999999999</v>
      </c>
      <c r="J254" s="238"/>
      <c r="K254" s="238">
        <v>11700.6</v>
      </c>
      <c r="L254" s="238">
        <v>23329</v>
      </c>
      <c r="M254" s="238"/>
      <c r="N254" s="367"/>
      <c r="O254" s="367"/>
      <c r="P254" s="368"/>
      <c r="Q254" s="368"/>
      <c r="R254" s="386"/>
      <c r="S254" s="367"/>
    </row>
    <row r="255" spans="1:19" s="45" customFormat="1" x14ac:dyDescent="0.2">
      <c r="A255" s="367"/>
      <c r="B255" s="376"/>
      <c r="C255" s="367"/>
      <c r="D255" s="367"/>
      <c r="E255" s="368"/>
      <c r="F255" s="237">
        <v>2022</v>
      </c>
      <c r="G255" s="238">
        <v>160467.9</v>
      </c>
      <c r="H255" s="238"/>
      <c r="I255" s="238">
        <v>160467.9</v>
      </c>
      <c r="J255" s="238"/>
      <c r="K255" s="238">
        <v>80000</v>
      </c>
      <c r="L255" s="238">
        <v>80467.899999999994</v>
      </c>
      <c r="M255" s="238"/>
      <c r="N255" s="367"/>
      <c r="O255" s="367"/>
      <c r="P255" s="368"/>
      <c r="Q255" s="368"/>
      <c r="R255" s="386"/>
      <c r="S255" s="367"/>
    </row>
    <row r="256" spans="1:19" s="45" customFormat="1" x14ac:dyDescent="0.2">
      <c r="A256" s="367"/>
      <c r="B256" s="376"/>
      <c r="C256" s="367"/>
      <c r="D256" s="367"/>
      <c r="E256" s="368"/>
      <c r="F256" s="237">
        <v>2023</v>
      </c>
      <c r="G256" s="238">
        <v>65285.2</v>
      </c>
      <c r="H256" s="238"/>
      <c r="I256" s="238">
        <v>65285.2</v>
      </c>
      <c r="J256" s="238"/>
      <c r="K256" s="238">
        <v>32642.6</v>
      </c>
      <c r="L256" s="238">
        <v>32642.6</v>
      </c>
      <c r="M256" s="238"/>
      <c r="N256" s="367"/>
      <c r="O256" s="367"/>
      <c r="P256" s="368"/>
      <c r="Q256" s="368"/>
      <c r="R256" s="386"/>
      <c r="S256" s="367"/>
    </row>
    <row r="257" spans="1:19" s="45" customFormat="1" x14ac:dyDescent="0.2">
      <c r="A257" s="367"/>
      <c r="B257" s="376"/>
      <c r="C257" s="367"/>
      <c r="D257" s="367"/>
      <c r="E257" s="368"/>
      <c r="F257" s="237">
        <v>2024</v>
      </c>
      <c r="G257" s="262">
        <f>I257</f>
        <v>470003.15006000001</v>
      </c>
      <c r="H257" s="262"/>
      <c r="I257" s="262">
        <f>K257+L257</f>
        <v>470003.15006000001</v>
      </c>
      <c r="J257" s="262"/>
      <c r="K257" s="262">
        <v>114918.45006</v>
      </c>
      <c r="L257" s="262">
        <v>355084.7</v>
      </c>
      <c r="M257" s="262"/>
      <c r="N257" s="367"/>
      <c r="O257" s="367"/>
      <c r="P257" s="368"/>
      <c r="Q257" s="368"/>
      <c r="R257" s="387"/>
      <c r="S257" s="367"/>
    </row>
    <row r="258" spans="1:19" x14ac:dyDescent="0.25">
      <c r="A258" s="367">
        <v>11</v>
      </c>
      <c r="B258" s="376" t="s">
        <v>843</v>
      </c>
      <c r="C258" s="367" t="s">
        <v>925</v>
      </c>
      <c r="D258" s="367" t="s">
        <v>51</v>
      </c>
      <c r="E258" s="367" t="s">
        <v>930</v>
      </c>
      <c r="F258" s="237" t="s">
        <v>855</v>
      </c>
      <c r="G258" s="238">
        <f>SUM(G259:G262)</f>
        <v>51910.678140000004</v>
      </c>
      <c r="H258" s="238"/>
      <c r="I258" s="238">
        <f>SUM(I259:I262)</f>
        <v>51910.678140000004</v>
      </c>
      <c r="J258" s="238"/>
      <c r="K258" s="238">
        <f>SUM(K259:K262)</f>
        <v>1260.81</v>
      </c>
      <c r="L258" s="238">
        <f>SUM(L259:L262)</f>
        <v>50649.868140000006</v>
      </c>
      <c r="M258" s="238"/>
      <c r="N258" s="367">
        <v>2024</v>
      </c>
      <c r="O258" s="366" t="s">
        <v>844</v>
      </c>
      <c r="P258" s="377" t="s">
        <v>927</v>
      </c>
      <c r="Q258" s="367" t="s">
        <v>779</v>
      </c>
      <c r="R258" s="366" t="s">
        <v>1026</v>
      </c>
      <c r="S258" s="367"/>
    </row>
    <row r="259" spans="1:19" x14ac:dyDescent="0.25">
      <c r="A259" s="367"/>
      <c r="B259" s="376"/>
      <c r="C259" s="367"/>
      <c r="D259" s="367"/>
      <c r="E259" s="367"/>
      <c r="F259" s="237" t="s">
        <v>858</v>
      </c>
      <c r="G259" s="238">
        <f t="shared" ref="G259" si="7">SUM(I259)</f>
        <v>2521.62</v>
      </c>
      <c r="H259" s="238"/>
      <c r="I259" s="238">
        <f>SUM(J259:L259)</f>
        <v>2521.62</v>
      </c>
      <c r="J259" s="238"/>
      <c r="K259" s="238">
        <v>1260.81</v>
      </c>
      <c r="L259" s="238">
        <v>1260.81</v>
      </c>
      <c r="M259" s="238"/>
      <c r="N259" s="367"/>
      <c r="O259" s="366"/>
      <c r="P259" s="377"/>
      <c r="Q259" s="367"/>
      <c r="R259" s="366"/>
      <c r="S259" s="367"/>
    </row>
    <row r="260" spans="1:19" x14ac:dyDescent="0.25">
      <c r="A260" s="367"/>
      <c r="B260" s="376"/>
      <c r="C260" s="367"/>
      <c r="D260" s="367"/>
      <c r="E260" s="367"/>
      <c r="F260" s="237" t="s">
        <v>912</v>
      </c>
      <c r="G260" s="238">
        <v>0</v>
      </c>
      <c r="H260" s="238"/>
      <c r="I260" s="238">
        <v>0</v>
      </c>
      <c r="J260" s="238"/>
      <c r="K260" s="238"/>
      <c r="L260" s="238">
        <v>0</v>
      </c>
      <c r="M260" s="238"/>
      <c r="N260" s="367"/>
      <c r="O260" s="366"/>
      <c r="P260" s="377"/>
      <c r="Q260" s="367"/>
      <c r="R260" s="366"/>
      <c r="S260" s="367"/>
    </row>
    <row r="261" spans="1:19" x14ac:dyDescent="0.25">
      <c r="A261" s="367"/>
      <c r="B261" s="376"/>
      <c r="C261" s="367"/>
      <c r="D261" s="367"/>
      <c r="E261" s="367"/>
      <c r="F261" s="237" t="s">
        <v>936</v>
      </c>
      <c r="G261" s="238">
        <v>29398.286690000001</v>
      </c>
      <c r="H261" s="238"/>
      <c r="I261" s="238">
        <v>29398.286690000001</v>
      </c>
      <c r="J261" s="238"/>
      <c r="K261" s="238"/>
      <c r="L261" s="238">
        <v>29398.286690000001</v>
      </c>
      <c r="M261" s="238"/>
      <c r="N261" s="367"/>
      <c r="O261" s="366"/>
      <c r="P261" s="377"/>
      <c r="Q261" s="367"/>
      <c r="R261" s="366"/>
      <c r="S261" s="367"/>
    </row>
    <row r="262" spans="1:19" x14ac:dyDescent="0.25">
      <c r="A262" s="367"/>
      <c r="B262" s="376"/>
      <c r="C262" s="367"/>
      <c r="D262" s="367"/>
      <c r="E262" s="367"/>
      <c r="F262" s="237" t="s">
        <v>1013</v>
      </c>
      <c r="G262" s="238">
        <v>19990.77145</v>
      </c>
      <c r="H262" s="238"/>
      <c r="I262" s="238">
        <v>19990.77145</v>
      </c>
      <c r="J262" s="238"/>
      <c r="K262" s="238">
        <v>0</v>
      </c>
      <c r="L262" s="238">
        <v>19990.77145</v>
      </c>
      <c r="M262" s="238"/>
      <c r="N262" s="367"/>
      <c r="O262" s="366"/>
      <c r="P262" s="377"/>
      <c r="Q262" s="367"/>
      <c r="R262" s="366"/>
      <c r="S262" s="367"/>
    </row>
    <row r="263" spans="1:19" ht="15" x14ac:dyDescent="0.25">
      <c r="A263" s="368">
        <v>12</v>
      </c>
      <c r="B263" s="376" t="s">
        <v>643</v>
      </c>
      <c r="C263" s="367" t="s">
        <v>915</v>
      </c>
      <c r="D263" s="367" t="s">
        <v>51</v>
      </c>
      <c r="E263" s="375" t="s">
        <v>933</v>
      </c>
      <c r="F263" s="237" t="s">
        <v>736</v>
      </c>
      <c r="G263" s="266">
        <f>SUM(G264:G270)</f>
        <v>337410.56</v>
      </c>
      <c r="H263" s="266"/>
      <c r="I263" s="266">
        <f>SUM(I264:I270)</f>
        <v>337410.56</v>
      </c>
      <c r="J263" s="266">
        <f>SUM(J264:J270)</f>
        <v>130260.67</v>
      </c>
      <c r="K263" s="266">
        <f>SUM(K264:K270)</f>
        <v>84471.790000000008</v>
      </c>
      <c r="L263" s="266">
        <f>SUM(L264:L270)</f>
        <v>122678.1</v>
      </c>
      <c r="M263" s="251"/>
      <c r="N263" s="367">
        <v>2024</v>
      </c>
      <c r="O263" s="367" t="s">
        <v>934</v>
      </c>
      <c r="P263" s="377" t="s">
        <v>927</v>
      </c>
      <c r="Q263" s="367" t="s">
        <v>779</v>
      </c>
      <c r="R263" s="365" t="s">
        <v>1021</v>
      </c>
      <c r="S263" s="367" t="s">
        <v>778</v>
      </c>
    </row>
    <row r="264" spans="1:19" ht="15" x14ac:dyDescent="0.25">
      <c r="A264" s="368"/>
      <c r="B264" s="376"/>
      <c r="C264" s="367"/>
      <c r="D264" s="367"/>
      <c r="E264" s="375"/>
      <c r="F264" s="237" t="s">
        <v>725</v>
      </c>
      <c r="G264" s="241">
        <v>614.70000000000005</v>
      </c>
      <c r="H264" s="241"/>
      <c r="I264" s="241">
        <v>614.70000000000005</v>
      </c>
      <c r="J264" s="241"/>
      <c r="K264" s="241"/>
      <c r="L264" s="241">
        <v>614.70000000000005</v>
      </c>
      <c r="M264" s="239"/>
      <c r="N264" s="367"/>
      <c r="O264" s="367"/>
      <c r="P264" s="377"/>
      <c r="Q264" s="367"/>
      <c r="R264" s="366"/>
      <c r="S264" s="367"/>
    </row>
    <row r="265" spans="1:19" ht="15" x14ac:dyDescent="0.25">
      <c r="A265" s="368"/>
      <c r="B265" s="376"/>
      <c r="C265" s="367"/>
      <c r="D265" s="367"/>
      <c r="E265" s="375"/>
      <c r="F265" s="237" t="s">
        <v>763</v>
      </c>
      <c r="G265" s="241">
        <v>651.29999999999995</v>
      </c>
      <c r="H265" s="241"/>
      <c r="I265" s="241">
        <v>651.29999999999995</v>
      </c>
      <c r="J265" s="241"/>
      <c r="K265" s="241"/>
      <c r="L265" s="241">
        <v>651.29999999999995</v>
      </c>
      <c r="M265" s="239"/>
      <c r="N265" s="367"/>
      <c r="O265" s="367"/>
      <c r="P265" s="377"/>
      <c r="Q265" s="367"/>
      <c r="R265" s="366"/>
      <c r="S265" s="367"/>
    </row>
    <row r="266" spans="1:19" ht="15" x14ac:dyDescent="0.25">
      <c r="A266" s="368"/>
      <c r="B266" s="376"/>
      <c r="C266" s="367"/>
      <c r="D266" s="367"/>
      <c r="E266" s="375"/>
      <c r="F266" s="237" t="s">
        <v>813</v>
      </c>
      <c r="G266" s="241">
        <v>844.4</v>
      </c>
      <c r="H266" s="241"/>
      <c r="I266" s="241">
        <v>844.4</v>
      </c>
      <c r="J266" s="241"/>
      <c r="K266" s="241"/>
      <c r="L266" s="241">
        <v>844.4</v>
      </c>
      <c r="M266" s="239"/>
      <c r="N266" s="367"/>
      <c r="O266" s="367"/>
      <c r="P266" s="377"/>
      <c r="Q266" s="367"/>
      <c r="R266" s="366"/>
      <c r="S266" s="367"/>
    </row>
    <row r="267" spans="1:19" ht="15" x14ac:dyDescent="0.25">
      <c r="A267" s="368"/>
      <c r="B267" s="376"/>
      <c r="C267" s="367"/>
      <c r="D267" s="367"/>
      <c r="E267" s="375"/>
      <c r="F267" s="237" t="s">
        <v>858</v>
      </c>
      <c r="G267" s="241">
        <v>51701.36</v>
      </c>
      <c r="H267" s="241"/>
      <c r="I267" s="241">
        <v>51701.36</v>
      </c>
      <c r="J267" s="241">
        <v>34300.879999999997</v>
      </c>
      <c r="K267" s="241">
        <v>8478.69</v>
      </c>
      <c r="L267" s="241">
        <v>8921.7900000000009</v>
      </c>
      <c r="M267" s="239"/>
      <c r="N267" s="367"/>
      <c r="O267" s="367"/>
      <c r="P267" s="377"/>
      <c r="Q267" s="367"/>
      <c r="R267" s="366"/>
      <c r="S267" s="367"/>
    </row>
    <row r="268" spans="1:19" ht="15" x14ac:dyDescent="0.25">
      <c r="A268" s="368"/>
      <c r="B268" s="376"/>
      <c r="C268" s="367"/>
      <c r="D268" s="367"/>
      <c r="E268" s="375"/>
      <c r="F268" s="237" t="s">
        <v>912</v>
      </c>
      <c r="G268" s="241">
        <v>60200.959999999999</v>
      </c>
      <c r="H268" s="241"/>
      <c r="I268" s="241">
        <v>60200.959999999999</v>
      </c>
      <c r="J268" s="241">
        <v>16407.689999999999</v>
      </c>
      <c r="K268" s="241">
        <v>11605.44</v>
      </c>
      <c r="L268" s="241">
        <v>32187.83</v>
      </c>
      <c r="M268" s="239"/>
      <c r="N268" s="367"/>
      <c r="O268" s="367"/>
      <c r="P268" s="377"/>
      <c r="Q268" s="367"/>
      <c r="R268" s="366"/>
      <c r="S268" s="367"/>
    </row>
    <row r="269" spans="1:19" ht="15" x14ac:dyDescent="0.25">
      <c r="A269" s="368"/>
      <c r="B269" s="376"/>
      <c r="C269" s="367"/>
      <c r="D269" s="367"/>
      <c r="E269" s="375"/>
      <c r="F269" s="237" t="s">
        <v>936</v>
      </c>
      <c r="G269" s="241">
        <v>204930.76</v>
      </c>
      <c r="H269" s="241"/>
      <c r="I269" s="241">
        <v>204930.76</v>
      </c>
      <c r="J269" s="241">
        <v>79552.100000000006</v>
      </c>
      <c r="K269" s="241">
        <v>62689.33</v>
      </c>
      <c r="L269" s="241">
        <v>62689.33</v>
      </c>
      <c r="M269" s="239"/>
      <c r="N269" s="367"/>
      <c r="O269" s="367"/>
      <c r="P269" s="377"/>
      <c r="Q269" s="367"/>
      <c r="R269" s="366"/>
      <c r="S269" s="367"/>
    </row>
    <row r="270" spans="1:19" ht="15" x14ac:dyDescent="0.25">
      <c r="A270" s="368"/>
      <c r="B270" s="376"/>
      <c r="C270" s="367"/>
      <c r="D270" s="367"/>
      <c r="E270" s="375"/>
      <c r="F270" s="237" t="s">
        <v>1013</v>
      </c>
      <c r="G270" s="241">
        <v>18467.080000000002</v>
      </c>
      <c r="H270" s="241"/>
      <c r="I270" s="241">
        <v>18467.080000000002</v>
      </c>
      <c r="J270" s="241">
        <v>0</v>
      </c>
      <c r="K270" s="241">
        <v>1698.33</v>
      </c>
      <c r="L270" s="241">
        <v>16768.75</v>
      </c>
      <c r="M270" s="239"/>
      <c r="N270" s="367"/>
      <c r="O270" s="367"/>
      <c r="P270" s="377"/>
      <c r="Q270" s="367"/>
      <c r="R270" s="366"/>
      <c r="S270" s="367"/>
    </row>
    <row r="271" spans="1:19" ht="27.75" customHeight="1" x14ac:dyDescent="0.25">
      <c r="A271" s="368">
        <v>13</v>
      </c>
      <c r="B271" s="369" t="s">
        <v>826</v>
      </c>
      <c r="C271" s="370" t="s">
        <v>827</v>
      </c>
      <c r="D271" s="370" t="s">
        <v>51</v>
      </c>
      <c r="E271" s="370" t="s">
        <v>829</v>
      </c>
      <c r="F271" s="246" t="s">
        <v>828</v>
      </c>
      <c r="G271" s="247">
        <f>SUM(G272:G275)</f>
        <v>2778235.83</v>
      </c>
      <c r="H271" s="247"/>
      <c r="I271" s="247">
        <f>SUM(I272:I275)</f>
        <v>2778235.83</v>
      </c>
      <c r="J271" s="247">
        <f>SUM(J272:J275)</f>
        <v>1961258.38</v>
      </c>
      <c r="K271" s="247">
        <f>SUM(K272:K275)</f>
        <v>568764.99</v>
      </c>
      <c r="L271" s="247">
        <f>SUM(L272:L275)</f>
        <v>248212.46000000002</v>
      </c>
      <c r="M271" s="240"/>
      <c r="N271" s="371">
        <v>2024</v>
      </c>
      <c r="O271" s="370" t="s">
        <v>750</v>
      </c>
      <c r="P271" s="372"/>
      <c r="Q271" s="372"/>
      <c r="R271" s="373" t="s">
        <v>1022</v>
      </c>
      <c r="S271" s="374" t="s">
        <v>207</v>
      </c>
    </row>
    <row r="272" spans="1:19" ht="27.75" customHeight="1" x14ac:dyDescent="0.25">
      <c r="A272" s="368"/>
      <c r="B272" s="369"/>
      <c r="C272" s="370"/>
      <c r="D272" s="370"/>
      <c r="E272" s="370"/>
      <c r="F272" s="246" t="s">
        <v>860</v>
      </c>
      <c r="G272" s="247">
        <v>15900</v>
      </c>
      <c r="H272" s="247"/>
      <c r="I272" s="247">
        <v>15900</v>
      </c>
      <c r="J272" s="247">
        <v>0</v>
      </c>
      <c r="K272" s="247"/>
      <c r="L272" s="247">
        <v>15900</v>
      </c>
      <c r="M272" s="272"/>
      <c r="N272" s="371"/>
      <c r="O272" s="370"/>
      <c r="P272" s="372"/>
      <c r="Q272" s="372"/>
      <c r="R272" s="373"/>
      <c r="S272" s="374"/>
    </row>
    <row r="273" spans="1:21" ht="27.75" customHeight="1" x14ac:dyDescent="0.25">
      <c r="A273" s="368"/>
      <c r="B273" s="369"/>
      <c r="C273" s="370"/>
      <c r="D273" s="370"/>
      <c r="E273" s="370"/>
      <c r="F273" s="246">
        <v>2021</v>
      </c>
      <c r="G273" s="247">
        <v>1156189.5900000001</v>
      </c>
      <c r="H273" s="247"/>
      <c r="I273" s="247">
        <v>1156189.5900000001</v>
      </c>
      <c r="J273" s="239">
        <v>820894.6</v>
      </c>
      <c r="K273" s="239">
        <v>238059.44</v>
      </c>
      <c r="L273" s="239">
        <v>97235.55</v>
      </c>
      <c r="M273" s="272"/>
      <c r="N273" s="371"/>
      <c r="O273" s="370"/>
      <c r="P273" s="372"/>
      <c r="Q273" s="372"/>
      <c r="R273" s="373"/>
      <c r="S273" s="374"/>
    </row>
    <row r="274" spans="1:21" ht="27.75" customHeight="1" x14ac:dyDescent="0.25">
      <c r="A274" s="368"/>
      <c r="B274" s="369"/>
      <c r="C274" s="370"/>
      <c r="D274" s="370"/>
      <c r="E274" s="370"/>
      <c r="F274" s="246" t="s">
        <v>912</v>
      </c>
      <c r="G274" s="247">
        <v>1382767.37</v>
      </c>
      <c r="H274" s="247"/>
      <c r="I274" s="247">
        <v>1382767.37</v>
      </c>
      <c r="J274" s="238">
        <v>981764.8</v>
      </c>
      <c r="K274" s="238">
        <v>284711.83</v>
      </c>
      <c r="L274" s="238">
        <v>116290.74</v>
      </c>
      <c r="M274" s="272"/>
      <c r="N274" s="371"/>
      <c r="O274" s="370"/>
      <c r="P274" s="372"/>
      <c r="Q274" s="372"/>
      <c r="R274" s="373"/>
      <c r="S274" s="374"/>
    </row>
    <row r="275" spans="1:21" ht="27.75" customHeight="1" x14ac:dyDescent="0.25">
      <c r="A275" s="368"/>
      <c r="B275" s="369"/>
      <c r="C275" s="370"/>
      <c r="D275" s="370"/>
      <c r="E275" s="370"/>
      <c r="F275" s="246">
        <v>2023</v>
      </c>
      <c r="G275" s="247">
        <v>223378.87</v>
      </c>
      <c r="H275" s="247"/>
      <c r="I275" s="247">
        <v>223378.87</v>
      </c>
      <c r="J275" s="238">
        <v>158598.98000000001</v>
      </c>
      <c r="K275" s="238">
        <v>45993.72</v>
      </c>
      <c r="L275" s="238">
        <v>18786.169999999998</v>
      </c>
      <c r="M275" s="257">
        <v>0</v>
      </c>
      <c r="N275" s="371"/>
      <c r="O275" s="370"/>
      <c r="P275" s="372"/>
      <c r="Q275" s="372"/>
      <c r="R275" s="373"/>
      <c r="S275" s="374"/>
    </row>
    <row r="276" spans="1:21" s="60" customFormat="1" x14ac:dyDescent="0.25">
      <c r="A276" s="356">
        <v>14</v>
      </c>
      <c r="B276" s="381" t="s">
        <v>935</v>
      </c>
      <c r="C276" s="356" t="s">
        <v>841</v>
      </c>
      <c r="D276" s="353"/>
      <c r="E276" s="356"/>
      <c r="F276" s="44" t="s">
        <v>887</v>
      </c>
      <c r="G276" s="94">
        <f>SUM(G277:G279)</f>
        <v>408737.50176999997</v>
      </c>
      <c r="H276" s="94">
        <f>SUM(H277:H278)</f>
        <v>0</v>
      </c>
      <c r="I276" s="94">
        <f>SUM(I277:I279)</f>
        <v>408737.5023799999</v>
      </c>
      <c r="J276" s="94">
        <f>SUM(J277:J279)</f>
        <v>317777.3189999999</v>
      </c>
      <c r="K276" s="94">
        <f>SUM(K277:K279)</f>
        <v>66204.148820000002</v>
      </c>
      <c r="L276" s="94">
        <f>SUM(L277:L279)</f>
        <v>0</v>
      </c>
      <c r="M276" s="94">
        <f>SUM(M277:M279)</f>
        <v>24756.03456</v>
      </c>
      <c r="N276" s="406">
        <v>2024</v>
      </c>
      <c r="O276" s="356" t="s">
        <v>924</v>
      </c>
      <c r="P276" s="353"/>
      <c r="Q276" s="353"/>
      <c r="R276" s="362" t="s">
        <v>1034</v>
      </c>
      <c r="S276" s="356"/>
      <c r="T276" s="38"/>
      <c r="U276" s="38"/>
    </row>
    <row r="277" spans="1:21" s="60" customFormat="1" x14ac:dyDescent="0.25">
      <c r="A277" s="357"/>
      <c r="B277" s="382"/>
      <c r="C277" s="357"/>
      <c r="D277" s="354"/>
      <c r="E277" s="357"/>
      <c r="F277" s="44">
        <v>2022</v>
      </c>
      <c r="G277" s="94">
        <v>81796.620490000001</v>
      </c>
      <c r="H277" s="94"/>
      <c r="I277" s="94">
        <f>SUM(J277:M277)</f>
        <v>81796.620490000001</v>
      </c>
      <c r="J277" s="94">
        <v>65437.296399999999</v>
      </c>
      <c r="K277" s="94">
        <v>13632.77007</v>
      </c>
      <c r="L277" s="94"/>
      <c r="M277" s="94">
        <v>2726.55402</v>
      </c>
      <c r="N277" s="407"/>
      <c r="O277" s="357"/>
      <c r="P277" s="354"/>
      <c r="Q277" s="354"/>
      <c r="R277" s="363"/>
      <c r="S277" s="357"/>
      <c r="T277" s="38"/>
      <c r="U277" s="38"/>
    </row>
    <row r="278" spans="1:21" s="60" customFormat="1" x14ac:dyDescent="0.25">
      <c r="A278" s="357"/>
      <c r="B278" s="382"/>
      <c r="C278" s="357"/>
      <c r="D278" s="354"/>
      <c r="E278" s="357"/>
      <c r="F278" s="44">
        <v>2023</v>
      </c>
      <c r="G278" s="94">
        <v>280389.72128</v>
      </c>
      <c r="H278" s="94"/>
      <c r="I278" s="94">
        <f>SUM(J278:M278)</f>
        <v>280389.72128</v>
      </c>
      <c r="J278" s="94">
        <v>224311.77702000001</v>
      </c>
      <c r="K278" s="94">
        <v>46731.620219999997</v>
      </c>
      <c r="L278" s="94"/>
      <c r="M278" s="94">
        <v>9346.3240399999995</v>
      </c>
      <c r="N278" s="407"/>
      <c r="O278" s="357"/>
      <c r="P278" s="354"/>
      <c r="Q278" s="354"/>
      <c r="R278" s="363"/>
      <c r="S278" s="357"/>
      <c r="T278" s="38"/>
      <c r="U278" s="38"/>
    </row>
    <row r="279" spans="1:21" s="60" customFormat="1" x14ac:dyDescent="0.25">
      <c r="A279" s="358"/>
      <c r="B279" s="383"/>
      <c r="C279" s="358"/>
      <c r="D279" s="355"/>
      <c r="E279" s="358"/>
      <c r="F279" s="44">
        <v>2024</v>
      </c>
      <c r="G279" s="94">
        <v>46551.16</v>
      </c>
      <c r="H279" s="94"/>
      <c r="I279" s="94">
        <f>SUM(J279:M279)</f>
        <v>46551.160609999897</v>
      </c>
      <c r="J279" s="94">
        <v>28028.245579999901</v>
      </c>
      <c r="K279" s="94">
        <v>5839.7585300000001</v>
      </c>
      <c r="L279" s="94"/>
      <c r="M279" s="94">
        <v>12683.156499999999</v>
      </c>
      <c r="N279" s="408"/>
      <c r="O279" s="358"/>
      <c r="P279" s="355"/>
      <c r="Q279" s="355"/>
      <c r="R279" s="364"/>
      <c r="S279" s="358"/>
      <c r="T279" s="38"/>
      <c r="U279" s="38"/>
    </row>
    <row r="280" spans="1:21" ht="216.75" x14ac:dyDescent="0.25">
      <c r="A280" s="44">
        <v>15</v>
      </c>
      <c r="B280" s="143" t="s">
        <v>756</v>
      </c>
      <c r="C280" s="44" t="s">
        <v>638</v>
      </c>
      <c r="D280" s="44" t="s">
        <v>98</v>
      </c>
      <c r="E280" s="44"/>
      <c r="F280" s="90" t="s">
        <v>655</v>
      </c>
      <c r="G280" s="90" t="s">
        <v>655</v>
      </c>
      <c r="H280" s="90"/>
      <c r="I280" s="90" t="s">
        <v>655</v>
      </c>
      <c r="J280" s="94"/>
      <c r="K280" s="90"/>
      <c r="L280" s="90"/>
      <c r="M280" s="90"/>
      <c r="N280" s="109"/>
      <c r="O280" s="254" t="s">
        <v>218</v>
      </c>
      <c r="P280" s="104"/>
      <c r="Q280" s="97"/>
      <c r="R280" s="96"/>
      <c r="S280" s="44" t="s">
        <v>1042</v>
      </c>
    </row>
    <row r="281" spans="1:21" ht="102" x14ac:dyDescent="0.25">
      <c r="A281" s="237">
        <v>16</v>
      </c>
      <c r="B281" s="264" t="s">
        <v>590</v>
      </c>
      <c r="C281" s="237" t="s">
        <v>591</v>
      </c>
      <c r="D281" s="237" t="s">
        <v>98</v>
      </c>
      <c r="E281" s="237"/>
      <c r="F281" s="237" t="s">
        <v>689</v>
      </c>
      <c r="G281" s="239">
        <v>267767.8</v>
      </c>
      <c r="H281" s="241"/>
      <c r="I281" s="239">
        <v>267767.8</v>
      </c>
      <c r="J281" s="239">
        <v>170976.2</v>
      </c>
      <c r="K281" s="239"/>
      <c r="L281" s="239"/>
      <c r="M281" s="239">
        <v>96791.6</v>
      </c>
      <c r="N281" s="253">
        <v>2025</v>
      </c>
      <c r="O281" s="274" t="s">
        <v>42</v>
      </c>
      <c r="P281" s="273"/>
      <c r="Q281" s="275"/>
      <c r="R281" s="281" t="s">
        <v>1046</v>
      </c>
      <c r="S281" s="240"/>
    </row>
    <row r="282" spans="1:21" ht="43.5" customHeight="1" x14ac:dyDescent="0.25">
      <c r="A282" s="353">
        <v>17</v>
      </c>
      <c r="B282" s="356" t="s">
        <v>719</v>
      </c>
      <c r="C282" s="356" t="s">
        <v>717</v>
      </c>
      <c r="D282" s="356" t="s">
        <v>131</v>
      </c>
      <c r="E282" s="356" t="s">
        <v>637</v>
      </c>
      <c r="F282" s="237" t="s">
        <v>6</v>
      </c>
      <c r="G282" s="238">
        <f t="shared" ref="G282:L282" si="8">SUM(G283:G286)</f>
        <v>573566.6</v>
      </c>
      <c r="H282" s="238">
        <f t="shared" si="8"/>
        <v>0</v>
      </c>
      <c r="I282" s="238">
        <f t="shared" si="8"/>
        <v>573566.6</v>
      </c>
      <c r="J282" s="238">
        <f t="shared" si="8"/>
        <v>89746.7</v>
      </c>
      <c r="K282" s="238">
        <f t="shared" si="8"/>
        <v>483819.9</v>
      </c>
      <c r="L282" s="238">
        <f t="shared" si="8"/>
        <v>0</v>
      </c>
      <c r="M282" s="239"/>
      <c r="N282" s="359">
        <v>2025</v>
      </c>
      <c r="O282" s="356" t="s">
        <v>53</v>
      </c>
      <c r="P282" s="353"/>
      <c r="Q282" s="353"/>
      <c r="R282" s="362" t="s">
        <v>994</v>
      </c>
      <c r="S282" s="356" t="s">
        <v>884</v>
      </c>
    </row>
    <row r="283" spans="1:21" ht="43.5" customHeight="1" x14ac:dyDescent="0.25">
      <c r="A283" s="354"/>
      <c r="B283" s="357"/>
      <c r="C283" s="357"/>
      <c r="D283" s="357"/>
      <c r="E283" s="357"/>
      <c r="F283" s="237" t="s">
        <v>1079</v>
      </c>
      <c r="G283" s="238">
        <v>136644.1</v>
      </c>
      <c r="H283" s="238"/>
      <c r="I283" s="238">
        <v>136644.1</v>
      </c>
      <c r="J283" s="238">
        <v>89746.7</v>
      </c>
      <c r="K283" s="238">
        <v>46897.4</v>
      </c>
      <c r="L283" s="239"/>
      <c r="M283" s="239"/>
      <c r="N283" s="360"/>
      <c r="O283" s="357"/>
      <c r="P283" s="354"/>
      <c r="Q283" s="354"/>
      <c r="R283" s="363"/>
      <c r="S283" s="357"/>
    </row>
    <row r="284" spans="1:21" ht="43.5" customHeight="1" x14ac:dyDescent="0.25">
      <c r="A284" s="354"/>
      <c r="B284" s="357"/>
      <c r="C284" s="357"/>
      <c r="D284" s="357"/>
      <c r="E284" s="357"/>
      <c r="F284" s="237">
        <v>2021</v>
      </c>
      <c r="G284" s="238">
        <f>I284</f>
        <v>22602.7</v>
      </c>
      <c r="H284" s="238"/>
      <c r="I284" s="238">
        <f t="shared" ref="I284:I285" si="9">SUM(J284:M284)</f>
        <v>22602.7</v>
      </c>
      <c r="J284" s="238">
        <v>0</v>
      </c>
      <c r="K284" s="238">
        <v>22602.7</v>
      </c>
      <c r="L284" s="239"/>
      <c r="M284" s="239"/>
      <c r="N284" s="360"/>
      <c r="O284" s="357"/>
      <c r="P284" s="354"/>
      <c r="Q284" s="354"/>
      <c r="R284" s="363"/>
      <c r="S284" s="357"/>
    </row>
    <row r="285" spans="1:21" ht="43.5" customHeight="1" x14ac:dyDescent="0.25">
      <c r="A285" s="354"/>
      <c r="B285" s="357"/>
      <c r="C285" s="357"/>
      <c r="D285" s="357"/>
      <c r="E285" s="357"/>
      <c r="F285" s="237">
        <v>2022</v>
      </c>
      <c r="G285" s="238">
        <f>I285</f>
        <v>344319.8</v>
      </c>
      <c r="H285" s="238"/>
      <c r="I285" s="238">
        <f t="shared" si="9"/>
        <v>344319.8</v>
      </c>
      <c r="J285" s="238"/>
      <c r="K285" s="238">
        <v>344319.8</v>
      </c>
      <c r="L285" s="239"/>
      <c r="M285" s="239"/>
      <c r="N285" s="360"/>
      <c r="O285" s="357"/>
      <c r="P285" s="354"/>
      <c r="Q285" s="354"/>
      <c r="R285" s="363"/>
      <c r="S285" s="357"/>
    </row>
    <row r="286" spans="1:21" ht="43.5" customHeight="1" x14ac:dyDescent="0.25">
      <c r="A286" s="355"/>
      <c r="B286" s="358"/>
      <c r="C286" s="358"/>
      <c r="D286" s="358"/>
      <c r="E286" s="358"/>
      <c r="F286" s="237">
        <v>2023</v>
      </c>
      <c r="G286" s="238">
        <v>70000</v>
      </c>
      <c r="H286" s="238"/>
      <c r="I286" s="238">
        <v>70000</v>
      </c>
      <c r="J286" s="238"/>
      <c r="K286" s="238">
        <v>70000</v>
      </c>
      <c r="L286" s="239"/>
      <c r="M286" s="239"/>
      <c r="N286" s="361"/>
      <c r="O286" s="358"/>
      <c r="P286" s="355"/>
      <c r="Q286" s="355"/>
      <c r="R286" s="364"/>
      <c r="S286" s="358"/>
    </row>
    <row r="287" spans="1:21" ht="27" customHeight="1" x14ac:dyDescent="0.25">
      <c r="A287" s="220"/>
      <c r="B287" s="220"/>
      <c r="C287" s="226"/>
      <c r="D287" s="220"/>
      <c r="E287" s="221"/>
      <c r="F287" s="221"/>
      <c r="G287" s="222"/>
      <c r="H287" s="219"/>
      <c r="I287" s="222"/>
      <c r="J287" s="219"/>
      <c r="K287" s="219"/>
      <c r="L287" s="222"/>
      <c r="M287" s="222"/>
      <c r="N287" s="223"/>
      <c r="O287" s="220"/>
      <c r="P287" s="221"/>
      <c r="Q287" s="221"/>
      <c r="R287" s="282"/>
      <c r="S287" s="224"/>
    </row>
    <row r="288" spans="1:21" ht="27" customHeight="1" x14ac:dyDescent="0.25">
      <c r="A288" s="220"/>
      <c r="B288" s="220"/>
      <c r="C288" s="226"/>
      <c r="D288" s="220"/>
      <c r="E288" s="221"/>
      <c r="F288" s="221"/>
      <c r="G288" s="222"/>
      <c r="H288" s="219"/>
      <c r="I288" s="222"/>
      <c r="J288" s="219"/>
      <c r="K288" s="219"/>
      <c r="L288" s="222"/>
      <c r="M288" s="222"/>
      <c r="N288" s="223"/>
      <c r="O288" s="220"/>
      <c r="P288" s="221"/>
      <c r="Q288" s="221"/>
      <c r="R288" s="282"/>
      <c r="S288" s="224"/>
    </row>
    <row r="289" spans="1:22" ht="27" customHeight="1" x14ac:dyDescent="0.25">
      <c r="A289" s="220"/>
      <c r="B289" s="220"/>
      <c r="C289" s="226"/>
      <c r="D289" s="220"/>
      <c r="E289" s="221"/>
      <c r="F289" s="221"/>
      <c r="G289" s="222"/>
      <c r="H289" s="219"/>
      <c r="I289" s="222"/>
      <c r="J289" s="219"/>
      <c r="K289" s="219"/>
      <c r="L289" s="222"/>
      <c r="M289" s="222"/>
      <c r="N289" s="223"/>
      <c r="O289" s="220"/>
      <c r="P289" s="221"/>
      <c r="Q289" s="221"/>
      <c r="R289" s="282"/>
      <c r="S289" s="224"/>
    </row>
    <row r="290" spans="1:22" ht="27" customHeight="1" x14ac:dyDescent="0.25">
      <c r="A290" s="220"/>
      <c r="B290" s="220"/>
      <c r="C290" s="226"/>
      <c r="D290" s="220"/>
      <c r="E290" s="221"/>
      <c r="F290" s="221"/>
      <c r="G290" s="222"/>
      <c r="H290" s="219"/>
      <c r="I290" s="222"/>
      <c r="J290" s="219"/>
      <c r="K290" s="219"/>
      <c r="L290" s="222"/>
      <c r="M290" s="222"/>
      <c r="N290" s="223"/>
      <c r="O290" s="220"/>
      <c r="P290" s="221"/>
      <c r="Q290" s="221"/>
      <c r="R290" s="282"/>
      <c r="S290" s="224"/>
    </row>
    <row r="291" spans="1:22" ht="27" customHeight="1" x14ac:dyDescent="0.25">
      <c r="A291" s="220"/>
      <c r="B291" s="220"/>
      <c r="C291" s="226"/>
      <c r="D291" s="220"/>
      <c r="E291" s="221"/>
      <c r="F291" s="221"/>
      <c r="G291" s="222"/>
      <c r="H291" s="219"/>
      <c r="I291" s="222"/>
      <c r="J291" s="219"/>
      <c r="K291" s="219"/>
      <c r="L291" s="222"/>
      <c r="M291" s="222"/>
      <c r="N291" s="223"/>
      <c r="O291" s="220"/>
      <c r="P291" s="221"/>
      <c r="Q291" s="221"/>
      <c r="R291" s="282"/>
      <c r="S291" s="224"/>
    </row>
    <row r="292" spans="1:22" ht="27" customHeight="1" x14ac:dyDescent="0.25">
      <c r="A292" s="220"/>
      <c r="B292" s="220"/>
      <c r="C292" s="226"/>
      <c r="D292" s="220"/>
      <c r="E292" s="221"/>
      <c r="F292" s="221"/>
      <c r="G292" s="222"/>
      <c r="H292" s="219"/>
      <c r="I292" s="222"/>
      <c r="J292" s="219"/>
      <c r="K292" s="219"/>
      <c r="L292" s="222"/>
      <c r="M292" s="222"/>
      <c r="N292" s="223"/>
      <c r="O292" s="220"/>
      <c r="P292" s="221"/>
      <c r="Q292" s="221"/>
      <c r="R292" s="282"/>
      <c r="S292" s="224"/>
    </row>
    <row r="293" spans="1:22" ht="27" customHeight="1" x14ac:dyDescent="0.25">
      <c r="A293" s="220"/>
      <c r="B293" s="220"/>
      <c r="C293" s="226"/>
      <c r="D293" s="220"/>
      <c r="E293" s="221"/>
      <c r="F293" s="221"/>
      <c r="G293" s="222"/>
      <c r="H293" s="219"/>
      <c r="I293" s="222"/>
      <c r="J293" s="219"/>
      <c r="K293" s="219"/>
      <c r="L293" s="222"/>
      <c r="M293" s="222"/>
      <c r="N293" s="223"/>
      <c r="O293" s="220"/>
      <c r="P293" s="221"/>
      <c r="Q293" s="221"/>
      <c r="R293" s="282"/>
      <c r="S293" s="224"/>
    </row>
    <row r="294" spans="1:22" ht="27" customHeight="1" x14ac:dyDescent="0.25">
      <c r="A294" s="220"/>
      <c r="B294" s="220"/>
      <c r="C294" s="226"/>
      <c r="D294" s="220"/>
      <c r="E294" s="221"/>
      <c r="F294" s="221"/>
      <c r="G294" s="222"/>
      <c r="H294" s="219"/>
      <c r="I294" s="222"/>
      <c r="J294" s="219"/>
      <c r="K294" s="219"/>
      <c r="L294" s="222"/>
      <c r="M294" s="222"/>
      <c r="N294" s="223"/>
      <c r="O294" s="220"/>
      <c r="P294" s="221"/>
      <c r="Q294" s="221"/>
      <c r="R294" s="282"/>
      <c r="S294" s="224"/>
    </row>
    <row r="295" spans="1:22" ht="27" customHeight="1" x14ac:dyDescent="0.25">
      <c r="A295" s="220"/>
      <c r="B295" s="220"/>
      <c r="C295" s="226"/>
      <c r="D295" s="220"/>
      <c r="E295" s="221"/>
      <c r="F295" s="221"/>
      <c r="G295" s="222"/>
      <c r="H295" s="219"/>
      <c r="I295" s="222"/>
      <c r="J295" s="219"/>
      <c r="K295" s="219"/>
      <c r="L295" s="222"/>
      <c r="M295" s="222"/>
      <c r="N295" s="223"/>
      <c r="O295" s="220"/>
      <c r="P295" s="221"/>
      <c r="Q295" s="221"/>
      <c r="R295" s="282"/>
      <c r="S295" s="224"/>
    </row>
    <row r="296" spans="1:22" ht="27" customHeight="1" x14ac:dyDescent="0.25">
      <c r="A296" s="220"/>
      <c r="B296" s="220"/>
      <c r="C296" s="226"/>
      <c r="D296" s="220"/>
      <c r="E296" s="221"/>
      <c r="F296" s="221"/>
      <c r="G296" s="222"/>
      <c r="H296" s="219"/>
      <c r="I296" s="222"/>
      <c r="J296" s="219"/>
      <c r="K296" s="219"/>
      <c r="L296" s="222"/>
      <c r="M296" s="222"/>
      <c r="N296" s="223"/>
      <c r="O296" s="220"/>
      <c r="P296" s="221"/>
      <c r="Q296" s="221"/>
      <c r="R296" s="282"/>
      <c r="S296" s="224"/>
    </row>
    <row r="297" spans="1:22" ht="27" customHeight="1" x14ac:dyDescent="0.25">
      <c r="A297" s="220"/>
      <c r="B297" s="220"/>
      <c r="C297" s="226"/>
      <c r="D297" s="220"/>
      <c r="E297" s="221"/>
      <c r="F297" s="221"/>
      <c r="G297" s="222"/>
      <c r="H297" s="219"/>
      <c r="I297" s="222"/>
      <c r="J297" s="219"/>
      <c r="K297" s="219"/>
      <c r="L297" s="222"/>
      <c r="M297" s="222"/>
      <c r="N297" s="223"/>
      <c r="O297" s="220"/>
      <c r="P297" s="221"/>
      <c r="Q297" s="221"/>
      <c r="R297" s="282"/>
      <c r="S297" s="224"/>
    </row>
    <row r="298" spans="1:22" ht="27" customHeight="1" x14ac:dyDescent="0.25">
      <c r="A298" s="220"/>
      <c r="B298" s="220"/>
      <c r="C298" s="226"/>
      <c r="D298" s="220"/>
      <c r="E298" s="221"/>
      <c r="F298" s="221"/>
      <c r="G298" s="222"/>
      <c r="H298" s="219"/>
      <c r="I298" s="222"/>
      <c r="J298" s="219"/>
      <c r="K298" s="219"/>
      <c r="L298" s="222"/>
      <c r="M298" s="222"/>
      <c r="N298" s="223"/>
      <c r="O298" s="220"/>
      <c r="P298" s="221"/>
      <c r="Q298" s="221"/>
      <c r="R298" s="282"/>
      <c r="S298" s="224"/>
    </row>
    <row r="299" spans="1:22" s="45" customFormat="1" x14ac:dyDescent="0.2">
      <c r="R299" s="283"/>
    </row>
    <row r="300" spans="1:22" s="45" customFormat="1" ht="70.900000000000006" hidden="1" customHeight="1" x14ac:dyDescent="0.2">
      <c r="A300" s="44"/>
      <c r="B300" s="96" t="s">
        <v>654</v>
      </c>
      <c r="C300" s="44" t="s">
        <v>824</v>
      </c>
      <c r="D300" s="44" t="s">
        <v>98</v>
      </c>
      <c r="E300" s="97"/>
      <c r="F300" s="44" t="s">
        <v>655</v>
      </c>
      <c r="G300" s="90" t="s">
        <v>544</v>
      </c>
      <c r="H300" s="90"/>
      <c r="I300" s="94">
        <f>SUM(J300:M300)</f>
        <v>0</v>
      </c>
      <c r="J300" s="106">
        <v>0</v>
      </c>
      <c r="K300" s="106">
        <v>0</v>
      </c>
      <c r="L300" s="90">
        <v>0</v>
      </c>
      <c r="M300" s="90"/>
      <c r="N300" s="109" t="s">
        <v>793</v>
      </c>
      <c r="O300" s="44" t="s">
        <v>944</v>
      </c>
      <c r="P300" s="44"/>
      <c r="Q300" s="110"/>
      <c r="R300" s="96"/>
      <c r="S300" s="44"/>
    </row>
    <row r="301" spans="1:22" s="45" customFormat="1" ht="65.099999999999994" hidden="1" customHeight="1" x14ac:dyDescent="0.2">
      <c r="A301" s="44"/>
      <c r="B301" s="96" t="s">
        <v>845</v>
      </c>
      <c r="C301" s="44" t="s">
        <v>846</v>
      </c>
      <c r="D301" s="44" t="s">
        <v>98</v>
      </c>
      <c r="E301" s="44"/>
      <c r="F301" s="102" t="s">
        <v>544</v>
      </c>
      <c r="G301" s="108">
        <v>700000</v>
      </c>
      <c r="H301" s="111">
        <v>700000</v>
      </c>
      <c r="I301" s="108"/>
      <c r="J301" s="112"/>
      <c r="K301" s="108"/>
      <c r="L301" s="108"/>
      <c r="M301" s="108"/>
      <c r="N301" s="102"/>
      <c r="O301" s="100" t="s">
        <v>945</v>
      </c>
      <c r="P301" s="101"/>
      <c r="Q301" s="113"/>
      <c r="R301" s="284"/>
      <c r="S301" s="114"/>
    </row>
    <row r="302" spans="1:22" s="45" customFormat="1" ht="99" hidden="1" customHeight="1" x14ac:dyDescent="0.2">
      <c r="A302" s="180"/>
      <c r="B302" s="183" t="s">
        <v>239</v>
      </c>
      <c r="C302" s="180" t="s">
        <v>196</v>
      </c>
      <c r="D302" s="180" t="s">
        <v>98</v>
      </c>
      <c r="E302" s="202" t="s">
        <v>240</v>
      </c>
      <c r="F302" s="104"/>
      <c r="G302" s="484" t="s">
        <v>942</v>
      </c>
      <c r="H302" s="485"/>
      <c r="I302" s="485"/>
      <c r="J302" s="485"/>
      <c r="K302" s="485"/>
      <c r="L302" s="485"/>
      <c r="M302" s="486"/>
      <c r="N302" s="197"/>
      <c r="O302" s="180" t="s">
        <v>941</v>
      </c>
      <c r="P302" s="180"/>
      <c r="Q302" s="187"/>
      <c r="R302" s="183"/>
      <c r="S302" s="216" t="s">
        <v>940</v>
      </c>
    </row>
    <row r="303" spans="1:22" s="46" customFormat="1" ht="34.15" hidden="1" customHeight="1" x14ac:dyDescent="0.2">
      <c r="A303" s="356"/>
      <c r="B303" s="356" t="s">
        <v>683</v>
      </c>
      <c r="C303" s="180" t="s">
        <v>555</v>
      </c>
      <c r="D303" s="205" t="s">
        <v>730</v>
      </c>
      <c r="E303" s="180"/>
      <c r="F303" s="44" t="s">
        <v>865</v>
      </c>
      <c r="G303" s="94">
        <v>84408829</v>
      </c>
      <c r="H303" s="90">
        <v>0</v>
      </c>
      <c r="I303" s="94">
        <v>84408829</v>
      </c>
      <c r="J303" s="94">
        <v>84408829</v>
      </c>
      <c r="K303" s="90">
        <v>0</v>
      </c>
      <c r="L303" s="90">
        <v>0</v>
      </c>
      <c r="M303" s="90">
        <v>0</v>
      </c>
      <c r="N303" s="197" t="s">
        <v>866</v>
      </c>
      <c r="O303" s="356" t="s">
        <v>946</v>
      </c>
      <c r="P303" s="187"/>
      <c r="Q303" s="202"/>
      <c r="R303" s="362" t="s">
        <v>947</v>
      </c>
      <c r="S303" s="481"/>
      <c r="T303" s="48" t="s">
        <v>556</v>
      </c>
      <c r="U303" s="48" t="s">
        <v>557</v>
      </c>
      <c r="V303" s="48" t="s">
        <v>559</v>
      </c>
    </row>
    <row r="304" spans="1:22" s="46" customFormat="1" ht="47.45" hidden="1" customHeight="1" x14ac:dyDescent="0.2">
      <c r="A304" s="357"/>
      <c r="B304" s="357"/>
      <c r="C304" s="181"/>
      <c r="D304" s="181"/>
      <c r="E304" s="181"/>
      <c r="F304" s="44">
        <v>2021</v>
      </c>
      <c r="G304" s="94"/>
      <c r="H304" s="90"/>
      <c r="I304" s="94">
        <v>6357040</v>
      </c>
      <c r="J304" s="94">
        <v>6357040</v>
      </c>
      <c r="K304" s="90"/>
      <c r="L304" s="90"/>
      <c r="M304" s="90"/>
      <c r="N304" s="196" t="s">
        <v>867</v>
      </c>
      <c r="O304" s="357"/>
      <c r="P304" s="188"/>
      <c r="Q304" s="203"/>
      <c r="R304" s="363"/>
      <c r="S304" s="482"/>
      <c r="T304" s="48"/>
      <c r="U304" s="48"/>
      <c r="V304" s="48"/>
    </row>
    <row r="305" spans="1:22" s="46" customFormat="1" ht="22.5" hidden="1" customHeight="1" x14ac:dyDescent="0.2">
      <c r="A305" s="358"/>
      <c r="B305" s="358"/>
      <c r="C305" s="182"/>
      <c r="D305" s="182"/>
      <c r="E305" s="182"/>
      <c r="F305" s="44">
        <v>2022</v>
      </c>
      <c r="G305" s="94"/>
      <c r="H305" s="90"/>
      <c r="I305" s="94">
        <v>3906422</v>
      </c>
      <c r="J305" s="94">
        <v>3906422</v>
      </c>
      <c r="K305" s="90"/>
      <c r="L305" s="90"/>
      <c r="M305" s="90"/>
      <c r="N305" s="201"/>
      <c r="O305" s="358"/>
      <c r="P305" s="193"/>
      <c r="Q305" s="204"/>
      <c r="R305" s="364"/>
      <c r="S305" s="483"/>
      <c r="T305" s="48"/>
      <c r="U305" s="48"/>
      <c r="V305" s="48"/>
    </row>
    <row r="306" spans="1:22" s="45" customFormat="1" ht="29.1" hidden="1" customHeight="1" x14ac:dyDescent="0.2">
      <c r="A306" s="356"/>
      <c r="B306" s="362" t="s">
        <v>821</v>
      </c>
      <c r="C306" s="356" t="s">
        <v>814</v>
      </c>
      <c r="D306" s="356" t="s">
        <v>731</v>
      </c>
      <c r="E306" s="356" t="s">
        <v>822</v>
      </c>
      <c r="F306" s="44" t="s">
        <v>657</v>
      </c>
      <c r="G306" s="90">
        <f>SUM(G307:G310)</f>
        <v>235022.21999999997</v>
      </c>
      <c r="H306" s="90"/>
      <c r="I306" s="90">
        <f>SUM(I307:I310)</f>
        <v>235022.21999999997</v>
      </c>
      <c r="J306" s="90">
        <f>SUM(J307:J310)</f>
        <v>84482.44</v>
      </c>
      <c r="K306" s="90">
        <f>SUM(K308:K310)</f>
        <v>41119.349999999991</v>
      </c>
      <c r="L306" s="90">
        <f>SUM(L307:L310)</f>
        <v>109420.43</v>
      </c>
      <c r="M306" s="105"/>
      <c r="N306" s="180" t="str">
        <f>RIGHT(F306,4)</f>
        <v>2022</v>
      </c>
      <c r="O306" s="356" t="s">
        <v>784</v>
      </c>
      <c r="P306" s="187"/>
      <c r="Q306" s="356" t="s">
        <v>616</v>
      </c>
      <c r="R306" s="362" t="s">
        <v>913</v>
      </c>
      <c r="S306" s="356" t="s">
        <v>774</v>
      </c>
    </row>
    <row r="307" spans="1:22" s="45" customFormat="1" ht="24.6" hidden="1" customHeight="1" x14ac:dyDescent="0.2">
      <c r="A307" s="357"/>
      <c r="B307" s="487"/>
      <c r="C307" s="478"/>
      <c r="D307" s="478"/>
      <c r="E307" s="478"/>
      <c r="F307" s="44" t="s">
        <v>763</v>
      </c>
      <c r="G307" s="90">
        <v>1080</v>
      </c>
      <c r="H307" s="90"/>
      <c r="I307" s="90">
        <v>1080</v>
      </c>
      <c r="J307" s="90"/>
      <c r="K307" s="90"/>
      <c r="L307" s="90">
        <v>1080</v>
      </c>
      <c r="M307" s="105"/>
      <c r="N307" s="181"/>
      <c r="O307" s="357"/>
      <c r="P307" s="188"/>
      <c r="Q307" s="357"/>
      <c r="R307" s="363"/>
      <c r="S307" s="357"/>
    </row>
    <row r="308" spans="1:22" ht="28.15" hidden="1" customHeight="1" x14ac:dyDescent="0.25">
      <c r="A308" s="357"/>
      <c r="B308" s="487"/>
      <c r="C308" s="478"/>
      <c r="D308" s="478"/>
      <c r="E308" s="478"/>
      <c r="F308" s="44" t="s">
        <v>813</v>
      </c>
      <c r="G308" s="90">
        <f>SUM(I308)</f>
        <v>38344.399999999994</v>
      </c>
      <c r="H308" s="90"/>
      <c r="I308" s="90">
        <f>SUM(J308:L308)</f>
        <v>38344.399999999994</v>
      </c>
      <c r="J308" s="90">
        <v>32806.28</v>
      </c>
      <c r="K308" s="90">
        <v>2094.02</v>
      </c>
      <c r="L308" s="90">
        <v>3444.1</v>
      </c>
      <c r="M308" s="105"/>
      <c r="N308" s="181"/>
      <c r="O308" s="357"/>
      <c r="P308" s="188"/>
      <c r="Q308" s="357"/>
      <c r="R308" s="363"/>
      <c r="S308" s="357"/>
    </row>
    <row r="309" spans="1:22" ht="63.6" hidden="1" customHeight="1" x14ac:dyDescent="0.25">
      <c r="A309" s="357"/>
      <c r="B309" s="487"/>
      <c r="C309" s="478"/>
      <c r="D309" s="478"/>
      <c r="E309" s="478"/>
      <c r="F309" s="44" t="s">
        <v>858</v>
      </c>
      <c r="G309" s="90">
        <f>SUM(I309)</f>
        <v>136603.79999999999</v>
      </c>
      <c r="H309" s="90"/>
      <c r="I309" s="90">
        <f>SUM(J309:L309)</f>
        <v>136603.79999999999</v>
      </c>
      <c r="J309" s="90">
        <v>38881.06</v>
      </c>
      <c r="K309" s="90">
        <v>37824.879999999997</v>
      </c>
      <c r="L309" s="90">
        <v>59897.86</v>
      </c>
      <c r="M309" s="105"/>
      <c r="N309" s="181"/>
      <c r="O309" s="357"/>
      <c r="P309" s="188"/>
      <c r="Q309" s="357"/>
      <c r="R309" s="363"/>
      <c r="S309" s="357"/>
      <c r="T309" s="58"/>
      <c r="U309" s="58"/>
      <c r="V309" s="59"/>
    </row>
    <row r="310" spans="1:22" ht="125.65" hidden="1" customHeight="1" x14ac:dyDescent="0.25">
      <c r="A310" s="358"/>
      <c r="B310" s="488"/>
      <c r="C310" s="479"/>
      <c r="D310" s="479"/>
      <c r="E310" s="479"/>
      <c r="F310" s="44" t="s">
        <v>912</v>
      </c>
      <c r="G310" s="90">
        <f>SUM(I310)</f>
        <v>58994.020000000004</v>
      </c>
      <c r="H310" s="90"/>
      <c r="I310" s="90">
        <f>SUM(J310:L310)</f>
        <v>58994.020000000004</v>
      </c>
      <c r="J310" s="90">
        <v>12795.1</v>
      </c>
      <c r="K310" s="90">
        <v>1200.45</v>
      </c>
      <c r="L310" s="90">
        <v>44998.47</v>
      </c>
      <c r="M310" s="105"/>
      <c r="N310" s="182"/>
      <c r="O310" s="358"/>
      <c r="P310" s="193"/>
      <c r="Q310" s="358"/>
      <c r="R310" s="364"/>
      <c r="S310" s="358"/>
      <c r="T310" s="58"/>
      <c r="U310" s="58"/>
      <c r="V310" s="59"/>
    </row>
    <row r="311" spans="1:22" ht="94.9" hidden="1" customHeight="1" x14ac:dyDescent="0.25">
      <c r="A311" s="180"/>
      <c r="B311" s="183" t="s">
        <v>908</v>
      </c>
      <c r="C311" s="180" t="s">
        <v>909</v>
      </c>
      <c r="D311" s="44" t="s">
        <v>98</v>
      </c>
      <c r="E311" s="180"/>
      <c r="F311" s="44">
        <v>2022</v>
      </c>
      <c r="G311" s="90">
        <v>54586.29</v>
      </c>
      <c r="H311" s="90"/>
      <c r="I311" s="90">
        <v>54586.29</v>
      </c>
      <c r="J311" s="90"/>
      <c r="K311" s="90"/>
      <c r="L311" s="90"/>
      <c r="M311" s="90">
        <v>54586.29</v>
      </c>
      <c r="N311" s="197">
        <v>2022</v>
      </c>
      <c r="O311" s="180" t="s">
        <v>910</v>
      </c>
      <c r="P311" s="180"/>
      <c r="Q311" s="180"/>
      <c r="R311" s="277" t="s">
        <v>911</v>
      </c>
      <c r="S311" s="216"/>
      <c r="T311" s="58"/>
      <c r="U311" s="58"/>
      <c r="V311" s="59"/>
    </row>
    <row r="312" spans="1:22" ht="42.6" hidden="1" customHeight="1" x14ac:dyDescent="0.25">
      <c r="A312" s="356"/>
      <c r="B312" s="362" t="s">
        <v>835</v>
      </c>
      <c r="C312" s="356" t="s">
        <v>814</v>
      </c>
      <c r="D312" s="356" t="s">
        <v>731</v>
      </c>
      <c r="E312" s="356" t="s">
        <v>823</v>
      </c>
      <c r="F312" s="44" t="s">
        <v>657</v>
      </c>
      <c r="G312" s="90">
        <f>SUM(G313:G316)</f>
        <v>406312.77</v>
      </c>
      <c r="H312" s="90"/>
      <c r="I312" s="90">
        <f>SUM(I313:I316)</f>
        <v>406312.77</v>
      </c>
      <c r="J312" s="90">
        <f>SUM(J313:J316)</f>
        <v>164113.38</v>
      </c>
      <c r="K312" s="90">
        <f>SUM(K313:K316)</f>
        <v>85103.72</v>
      </c>
      <c r="L312" s="90">
        <f>SUM(L313:L316)</f>
        <v>157095.66999999998</v>
      </c>
      <c r="M312" s="105"/>
      <c r="N312" s="180" t="str">
        <f>RIGHT(F312,4)</f>
        <v>2022</v>
      </c>
      <c r="O312" s="356" t="s">
        <v>892</v>
      </c>
      <c r="P312" s="187"/>
      <c r="Q312" s="180" t="s">
        <v>616</v>
      </c>
      <c r="R312" s="441" t="s">
        <v>891</v>
      </c>
      <c r="S312" s="356" t="s">
        <v>774</v>
      </c>
      <c r="T312" s="58"/>
      <c r="U312" s="58"/>
      <c r="V312" s="59"/>
    </row>
    <row r="313" spans="1:22" ht="24.6" hidden="1" customHeight="1" x14ac:dyDescent="0.25">
      <c r="A313" s="357"/>
      <c r="B313" s="487"/>
      <c r="C313" s="478"/>
      <c r="D313" s="478"/>
      <c r="E313" s="478"/>
      <c r="F313" s="44" t="s">
        <v>763</v>
      </c>
      <c r="G313" s="90">
        <v>9360</v>
      </c>
      <c r="H313" s="90"/>
      <c r="I313" s="90">
        <v>9360</v>
      </c>
      <c r="J313" s="90"/>
      <c r="K313" s="90"/>
      <c r="L313" s="90">
        <v>9360</v>
      </c>
      <c r="M313" s="105"/>
      <c r="N313" s="181"/>
      <c r="O313" s="357"/>
      <c r="P313" s="188"/>
      <c r="Q313" s="188"/>
      <c r="R313" s="442"/>
      <c r="S313" s="357"/>
      <c r="T313" s="58"/>
      <c r="U313" s="58"/>
      <c r="V313" s="59"/>
    </row>
    <row r="314" spans="1:22" ht="45.6" hidden="1" customHeight="1" x14ac:dyDescent="0.25">
      <c r="A314" s="357"/>
      <c r="B314" s="487"/>
      <c r="C314" s="478"/>
      <c r="D314" s="478"/>
      <c r="E314" s="478"/>
      <c r="F314" s="44" t="s">
        <v>813</v>
      </c>
      <c r="G314" s="90">
        <f>SUM(I314)</f>
        <v>44117.85</v>
      </c>
      <c r="H314" s="90"/>
      <c r="I314" s="90">
        <f>SUM(J314:L314)</f>
        <v>44117.85</v>
      </c>
      <c r="J314" s="90">
        <v>36497.51</v>
      </c>
      <c r="K314" s="90">
        <v>2329.63</v>
      </c>
      <c r="L314" s="90">
        <v>5290.71</v>
      </c>
      <c r="M314" s="105"/>
      <c r="N314" s="181"/>
      <c r="O314" s="357"/>
      <c r="P314" s="188"/>
      <c r="Q314" s="188"/>
      <c r="R314" s="442"/>
      <c r="S314" s="357"/>
      <c r="T314" s="58"/>
      <c r="U314" s="58"/>
      <c r="V314" s="59"/>
    </row>
    <row r="315" spans="1:22" ht="23.45" hidden="1" customHeight="1" x14ac:dyDescent="0.25">
      <c r="A315" s="357"/>
      <c r="B315" s="487"/>
      <c r="C315" s="478"/>
      <c r="D315" s="478"/>
      <c r="E315" s="478"/>
      <c r="F315" s="44" t="s">
        <v>858</v>
      </c>
      <c r="G315" s="90">
        <f>SUM(I315)</f>
        <v>298846.15000000002</v>
      </c>
      <c r="H315" s="90"/>
      <c r="I315" s="90">
        <f>SUM(J315:L315)</f>
        <v>298846.15000000002</v>
      </c>
      <c r="J315" s="90">
        <v>127615.87</v>
      </c>
      <c r="K315" s="90">
        <v>82774.09</v>
      </c>
      <c r="L315" s="90">
        <v>88456.19</v>
      </c>
      <c r="M315" s="105"/>
      <c r="N315" s="181"/>
      <c r="O315" s="357"/>
      <c r="P315" s="188"/>
      <c r="Q315" s="188"/>
      <c r="R315" s="442"/>
      <c r="S315" s="357"/>
    </row>
    <row r="316" spans="1:22" ht="49.5" hidden="1" customHeight="1" x14ac:dyDescent="0.25">
      <c r="A316" s="358"/>
      <c r="B316" s="488"/>
      <c r="C316" s="479"/>
      <c r="D316" s="479"/>
      <c r="E316" s="479"/>
      <c r="F316" s="44">
        <v>2022</v>
      </c>
      <c r="G316" s="90">
        <f>SUM(I316)</f>
        <v>53988.77</v>
      </c>
      <c r="H316" s="90"/>
      <c r="I316" s="90">
        <f>SUM(J316:L316)</f>
        <v>53988.77</v>
      </c>
      <c r="J316" s="90">
        <v>0</v>
      </c>
      <c r="K316" s="90">
        <v>0</v>
      </c>
      <c r="L316" s="90">
        <v>53988.77</v>
      </c>
      <c r="M316" s="105"/>
      <c r="N316" s="182"/>
      <c r="O316" s="358"/>
      <c r="P316" s="193"/>
      <c r="Q316" s="193"/>
      <c r="R316" s="443"/>
      <c r="S316" s="358"/>
    </row>
    <row r="317" spans="1:22" s="60" customFormat="1" ht="22.7" hidden="1" customHeight="1" x14ac:dyDescent="0.25">
      <c r="A317" s="481"/>
      <c r="B317" s="362" t="s">
        <v>595</v>
      </c>
      <c r="C317" s="356" t="s">
        <v>660</v>
      </c>
      <c r="D317" s="356" t="s">
        <v>131</v>
      </c>
      <c r="E317" s="356"/>
      <c r="F317" s="98" t="s">
        <v>6</v>
      </c>
      <c r="G317" s="98">
        <f>G318+G319</f>
        <v>216098.2</v>
      </c>
      <c r="H317" s="98"/>
      <c r="I317" s="98">
        <f>I318+I319</f>
        <v>216098.2</v>
      </c>
      <c r="J317" s="98">
        <f>J318+J319</f>
        <v>0</v>
      </c>
      <c r="K317" s="98">
        <f>K318+K319</f>
        <v>216098.2</v>
      </c>
      <c r="L317" s="98"/>
      <c r="M317" s="98"/>
      <c r="N317" s="359">
        <v>2021</v>
      </c>
      <c r="O317" s="356" t="s">
        <v>877</v>
      </c>
      <c r="P317" s="353"/>
      <c r="Q317" s="353"/>
      <c r="R317" s="362" t="s">
        <v>876</v>
      </c>
      <c r="S317" s="356"/>
    </row>
    <row r="318" spans="1:22" s="60" customFormat="1" ht="22.7" hidden="1" customHeight="1" x14ac:dyDescent="0.25">
      <c r="A318" s="482"/>
      <c r="B318" s="363"/>
      <c r="C318" s="357"/>
      <c r="D318" s="357"/>
      <c r="E318" s="357"/>
      <c r="F318" s="180">
        <v>2019</v>
      </c>
      <c r="G318" s="98">
        <f>I318</f>
        <v>72000</v>
      </c>
      <c r="H318" s="98"/>
      <c r="I318" s="98">
        <f>K318</f>
        <v>72000</v>
      </c>
      <c r="J318" s="98"/>
      <c r="K318" s="98">
        <v>72000</v>
      </c>
      <c r="L318" s="98"/>
      <c r="M318" s="98"/>
      <c r="N318" s="360"/>
      <c r="O318" s="357"/>
      <c r="P318" s="354"/>
      <c r="Q318" s="354"/>
      <c r="R318" s="363"/>
      <c r="S318" s="357"/>
    </row>
    <row r="319" spans="1:22" s="60" customFormat="1" ht="65.45" hidden="1" customHeight="1" x14ac:dyDescent="0.25">
      <c r="A319" s="483"/>
      <c r="B319" s="364"/>
      <c r="C319" s="358"/>
      <c r="D319" s="358"/>
      <c r="E319" s="358"/>
      <c r="F319" s="115">
        <v>2020</v>
      </c>
      <c r="G319" s="116">
        <v>144098.20000000001</v>
      </c>
      <c r="H319" s="116"/>
      <c r="I319" s="116">
        <v>144098.20000000001</v>
      </c>
      <c r="J319" s="116"/>
      <c r="K319" s="116">
        <v>144098.20000000001</v>
      </c>
      <c r="L319" s="98"/>
      <c r="M319" s="98"/>
      <c r="N319" s="361"/>
      <c r="O319" s="358"/>
      <c r="P319" s="355"/>
      <c r="Q319" s="355"/>
      <c r="R319" s="364"/>
      <c r="S319" s="358"/>
    </row>
    <row r="320" spans="1:22" s="60" customFormat="1" ht="21" hidden="1" customHeight="1" x14ac:dyDescent="0.25">
      <c r="A320" s="191"/>
      <c r="B320" s="362" t="s">
        <v>726</v>
      </c>
      <c r="C320" s="456" t="s">
        <v>729</v>
      </c>
      <c r="D320" s="356" t="s">
        <v>98</v>
      </c>
      <c r="E320" s="356"/>
      <c r="F320" s="104" t="s">
        <v>881</v>
      </c>
      <c r="G320" s="111">
        <v>3757674.77</v>
      </c>
      <c r="H320" s="111"/>
      <c r="I320" s="111">
        <v>3757674.77</v>
      </c>
      <c r="J320" s="111"/>
      <c r="K320" s="111"/>
      <c r="L320" s="111"/>
      <c r="M320" s="111">
        <v>3757674.77</v>
      </c>
      <c r="N320" s="359">
        <v>2022</v>
      </c>
      <c r="O320" s="356" t="s">
        <v>883</v>
      </c>
      <c r="P320" s="353"/>
      <c r="Q320" s="356" t="s">
        <v>850</v>
      </c>
      <c r="R320" s="362" t="s">
        <v>882</v>
      </c>
      <c r="S320" s="353"/>
    </row>
    <row r="321" spans="1:19" s="60" customFormat="1" ht="21" hidden="1" customHeight="1" x14ac:dyDescent="0.25">
      <c r="A321" s="191"/>
      <c r="B321" s="363"/>
      <c r="C321" s="457"/>
      <c r="D321" s="357"/>
      <c r="E321" s="357"/>
      <c r="F321" s="104">
        <v>2020</v>
      </c>
      <c r="G321" s="111">
        <v>147042.81</v>
      </c>
      <c r="H321" s="111"/>
      <c r="I321" s="111">
        <v>147042.81</v>
      </c>
      <c r="J321" s="111"/>
      <c r="K321" s="111"/>
      <c r="L321" s="111"/>
      <c r="M321" s="111">
        <v>147042.81</v>
      </c>
      <c r="N321" s="360"/>
      <c r="O321" s="357"/>
      <c r="P321" s="354"/>
      <c r="Q321" s="357"/>
      <c r="R321" s="363"/>
      <c r="S321" s="354"/>
    </row>
    <row r="322" spans="1:19" s="60" customFormat="1" ht="18.600000000000001" hidden="1" customHeight="1" x14ac:dyDescent="0.25">
      <c r="A322" s="191"/>
      <c r="B322" s="363"/>
      <c r="C322" s="457"/>
      <c r="D322" s="357"/>
      <c r="E322" s="357"/>
      <c r="F322" s="104">
        <v>2021</v>
      </c>
      <c r="G322" s="111">
        <v>67352.44</v>
      </c>
      <c r="H322" s="111"/>
      <c r="I322" s="111">
        <v>67352.44</v>
      </c>
      <c r="J322" s="111"/>
      <c r="K322" s="111"/>
      <c r="L322" s="111"/>
      <c r="M322" s="111">
        <v>67352.44</v>
      </c>
      <c r="N322" s="360"/>
      <c r="O322" s="357"/>
      <c r="P322" s="354"/>
      <c r="Q322" s="357"/>
      <c r="R322" s="363"/>
      <c r="S322" s="354"/>
    </row>
    <row r="323" spans="1:19" s="60" customFormat="1" ht="112.5" hidden="1" customHeight="1" x14ac:dyDescent="0.25">
      <c r="A323" s="192"/>
      <c r="B323" s="364"/>
      <c r="C323" s="458"/>
      <c r="D323" s="358"/>
      <c r="E323" s="358"/>
      <c r="F323" s="104">
        <v>2022</v>
      </c>
      <c r="G323" s="111">
        <v>5684.76</v>
      </c>
      <c r="H323" s="111"/>
      <c r="I323" s="111">
        <v>5684.76</v>
      </c>
      <c r="J323" s="111"/>
      <c r="K323" s="111"/>
      <c r="L323" s="111"/>
      <c r="M323" s="111">
        <v>5684.76</v>
      </c>
      <c r="N323" s="361"/>
      <c r="O323" s="358"/>
      <c r="P323" s="355"/>
      <c r="Q323" s="358"/>
      <c r="R323" s="364"/>
      <c r="S323" s="355"/>
    </row>
    <row r="324" spans="1:19" ht="121.5" hidden="1" customHeight="1" x14ac:dyDescent="0.25">
      <c r="A324" s="180"/>
      <c r="B324" s="183" t="s">
        <v>578</v>
      </c>
      <c r="C324" s="180" t="s">
        <v>295</v>
      </c>
      <c r="D324" s="180" t="s">
        <v>98</v>
      </c>
      <c r="E324" s="187"/>
      <c r="F324" s="102"/>
      <c r="G324" s="117" t="s">
        <v>716</v>
      </c>
      <c r="H324" s="111"/>
      <c r="I324" s="111"/>
      <c r="J324" s="111"/>
      <c r="K324" s="111"/>
      <c r="L324" s="111"/>
      <c r="M324" s="111"/>
      <c r="N324" s="213"/>
      <c r="O324" s="180" t="s">
        <v>894</v>
      </c>
      <c r="P324" s="180"/>
      <c r="Q324" s="118"/>
      <c r="R324" s="277" t="s">
        <v>895</v>
      </c>
      <c r="S324" s="194"/>
    </row>
    <row r="325" spans="1:19" ht="74.099999999999994" hidden="1" customHeight="1" x14ac:dyDescent="0.25">
      <c r="A325" s="44"/>
      <c r="B325" s="96" t="s">
        <v>228</v>
      </c>
      <c r="C325" s="44" t="s">
        <v>230</v>
      </c>
      <c r="D325" s="44" t="s">
        <v>98</v>
      </c>
      <c r="E325" s="44" t="s">
        <v>229</v>
      </c>
      <c r="F325" s="44">
        <v>2019</v>
      </c>
      <c r="G325" s="90">
        <v>120000</v>
      </c>
      <c r="H325" s="90">
        <v>120000</v>
      </c>
      <c r="I325" s="90">
        <v>120000</v>
      </c>
      <c r="J325" s="90"/>
      <c r="K325" s="90"/>
      <c r="L325" s="90"/>
      <c r="M325" s="90">
        <v>120000</v>
      </c>
      <c r="N325" s="109">
        <v>2019</v>
      </c>
      <c r="O325" s="44" t="s">
        <v>903</v>
      </c>
      <c r="P325" s="44"/>
      <c r="Q325" s="44"/>
      <c r="R325" s="277" t="s">
        <v>902</v>
      </c>
      <c r="S325" s="103"/>
    </row>
    <row r="326" spans="1:19" ht="63" hidden="1" customHeight="1" x14ac:dyDescent="0.25">
      <c r="A326" s="191"/>
      <c r="B326" s="183" t="s">
        <v>691</v>
      </c>
      <c r="C326" s="44" t="s">
        <v>692</v>
      </c>
      <c r="D326" s="119" t="s">
        <v>730</v>
      </c>
      <c r="E326" s="100"/>
      <c r="F326" s="100" t="s">
        <v>233</v>
      </c>
      <c r="G326" s="108" t="s">
        <v>655</v>
      </c>
      <c r="H326" s="108" t="s">
        <v>655</v>
      </c>
      <c r="I326" s="112"/>
      <c r="J326" s="112"/>
      <c r="K326" s="112"/>
      <c r="L326" s="112"/>
      <c r="M326" s="112"/>
      <c r="N326" s="100" t="s">
        <v>544</v>
      </c>
      <c r="O326" s="180" t="s">
        <v>878</v>
      </c>
      <c r="P326" s="102"/>
      <c r="Q326" s="101"/>
      <c r="R326" s="284" t="s">
        <v>879</v>
      </c>
      <c r="S326" s="114"/>
    </row>
    <row r="327" spans="1:19" ht="22.7" hidden="1" customHeight="1" x14ac:dyDescent="0.25">
      <c r="A327" s="353"/>
      <c r="B327" s="362" t="s">
        <v>661</v>
      </c>
      <c r="C327" s="356" t="s">
        <v>694</v>
      </c>
      <c r="D327" s="456" t="s">
        <v>730</v>
      </c>
      <c r="E327" s="356" t="s">
        <v>603</v>
      </c>
      <c r="F327" s="104" t="s">
        <v>693</v>
      </c>
      <c r="G327" s="106">
        <f>SUM(G328:G332)</f>
        <v>1522484.6</v>
      </c>
      <c r="H327" s="106"/>
      <c r="I327" s="106">
        <f>SUM(I328:I332)</f>
        <v>1581967.7000000002</v>
      </c>
      <c r="J327" s="106"/>
      <c r="K327" s="106">
        <f>SUM(K328:K332)</f>
        <v>1157577.7</v>
      </c>
      <c r="L327" s="106"/>
      <c r="M327" s="106"/>
      <c r="N327" s="198">
        <v>2021</v>
      </c>
      <c r="O327" s="356" t="s">
        <v>863</v>
      </c>
      <c r="P327" s="187"/>
      <c r="Q327" s="187"/>
      <c r="R327" s="362" t="s">
        <v>906</v>
      </c>
      <c r="S327" s="356"/>
    </row>
    <row r="328" spans="1:19" ht="22.7" hidden="1" customHeight="1" x14ac:dyDescent="0.25">
      <c r="A328" s="354"/>
      <c r="B328" s="363"/>
      <c r="C328" s="357"/>
      <c r="D328" s="457"/>
      <c r="E328" s="357"/>
      <c r="F328" s="120" t="s">
        <v>645</v>
      </c>
      <c r="G328" s="106">
        <v>164008</v>
      </c>
      <c r="H328" s="106"/>
      <c r="I328" s="106">
        <f>SUM(J328:M328)</f>
        <v>164008</v>
      </c>
      <c r="J328" s="106"/>
      <c r="K328" s="106">
        <v>164008</v>
      </c>
      <c r="L328" s="106"/>
      <c r="M328" s="106"/>
      <c r="N328" s="199"/>
      <c r="O328" s="357"/>
      <c r="P328" s="188"/>
      <c r="Q328" s="188"/>
      <c r="R328" s="363"/>
      <c r="S328" s="357"/>
    </row>
    <row r="329" spans="1:19" ht="22.7" hidden="1" customHeight="1" x14ac:dyDescent="0.25">
      <c r="A329" s="354"/>
      <c r="B329" s="363"/>
      <c r="C329" s="357"/>
      <c r="D329" s="457"/>
      <c r="E329" s="357"/>
      <c r="F329" s="104">
        <v>2018</v>
      </c>
      <c r="G329" s="106">
        <v>157560.5</v>
      </c>
      <c r="H329" s="106"/>
      <c r="I329" s="106">
        <f>SUM(J329:M329)</f>
        <v>157560.5</v>
      </c>
      <c r="J329" s="106"/>
      <c r="K329" s="106">
        <v>157560.5</v>
      </c>
      <c r="L329" s="106"/>
      <c r="M329" s="106"/>
      <c r="N329" s="199"/>
      <c r="O329" s="357"/>
      <c r="P329" s="188"/>
      <c r="Q329" s="188"/>
      <c r="R329" s="363"/>
      <c r="S329" s="357"/>
    </row>
    <row r="330" spans="1:19" ht="22.7" hidden="1" customHeight="1" x14ac:dyDescent="0.25">
      <c r="A330" s="354"/>
      <c r="B330" s="363"/>
      <c r="C330" s="357"/>
      <c r="D330" s="457"/>
      <c r="E330" s="357"/>
      <c r="F330" s="104">
        <v>2019</v>
      </c>
      <c r="G330" s="106">
        <v>209911.8</v>
      </c>
      <c r="H330" s="106"/>
      <c r="I330" s="106">
        <f>SUM(J330:M330)</f>
        <v>209911.8</v>
      </c>
      <c r="J330" s="106"/>
      <c r="K330" s="106">
        <v>209911.8</v>
      </c>
      <c r="L330" s="106"/>
      <c r="M330" s="106"/>
      <c r="N330" s="199"/>
      <c r="O330" s="357"/>
      <c r="P330" s="188"/>
      <c r="Q330" s="188"/>
      <c r="R330" s="363"/>
      <c r="S330" s="357"/>
    </row>
    <row r="331" spans="1:19" ht="35.25" hidden="1" customHeight="1" x14ac:dyDescent="0.25">
      <c r="A331" s="354"/>
      <c r="B331" s="363"/>
      <c r="C331" s="357"/>
      <c r="D331" s="457"/>
      <c r="E331" s="357"/>
      <c r="F331" s="104">
        <v>2020</v>
      </c>
      <c r="G331" s="106">
        <v>515883.6</v>
      </c>
      <c r="H331" s="106"/>
      <c r="I331" s="106">
        <f>SUM(J331:M331)</f>
        <v>515883.6</v>
      </c>
      <c r="J331" s="106">
        <v>300000</v>
      </c>
      <c r="K331" s="106">
        <v>215883.6</v>
      </c>
      <c r="L331" s="106"/>
      <c r="M331" s="106"/>
      <c r="N331" s="199"/>
      <c r="O331" s="357"/>
      <c r="P331" s="188"/>
      <c r="Q331" s="188"/>
      <c r="R331" s="363"/>
      <c r="S331" s="357"/>
    </row>
    <row r="332" spans="1:19" ht="87" hidden="1" customHeight="1" x14ac:dyDescent="0.25">
      <c r="A332" s="355"/>
      <c r="B332" s="364"/>
      <c r="C332" s="358"/>
      <c r="D332" s="458"/>
      <c r="E332" s="358"/>
      <c r="F332" s="104">
        <v>2021</v>
      </c>
      <c r="G332" s="106">
        <v>475120.7</v>
      </c>
      <c r="H332" s="106"/>
      <c r="I332" s="106">
        <f>SUM(J332:M332)</f>
        <v>534603.80000000005</v>
      </c>
      <c r="J332" s="106">
        <v>124390</v>
      </c>
      <c r="K332" s="106">
        <v>410213.8</v>
      </c>
      <c r="L332" s="106"/>
      <c r="M332" s="106"/>
      <c r="N332" s="200"/>
      <c r="O332" s="358"/>
      <c r="P332" s="193"/>
      <c r="Q332" s="193"/>
      <c r="R332" s="364"/>
      <c r="S332" s="358"/>
    </row>
    <row r="333" spans="1:19" ht="58.9" hidden="1" customHeight="1" x14ac:dyDescent="0.25">
      <c r="B333" s="183" t="s">
        <v>802</v>
      </c>
      <c r="C333" s="180" t="s">
        <v>803</v>
      </c>
      <c r="D333" s="186" t="s">
        <v>98</v>
      </c>
      <c r="E333" s="189"/>
      <c r="F333" s="104">
        <v>2021</v>
      </c>
      <c r="G333" s="112">
        <v>550</v>
      </c>
      <c r="H333" s="112"/>
      <c r="I333" s="112">
        <v>550</v>
      </c>
      <c r="J333" s="112"/>
      <c r="K333" s="114"/>
      <c r="L333" s="114"/>
      <c r="M333" s="112">
        <v>550</v>
      </c>
      <c r="N333" s="213">
        <v>2021</v>
      </c>
      <c r="O333" s="194" t="s">
        <v>862</v>
      </c>
      <c r="P333" s="180"/>
      <c r="Q333" s="189"/>
      <c r="R333" s="277" t="s">
        <v>905</v>
      </c>
      <c r="S333" s="189"/>
    </row>
    <row r="334" spans="1:19" ht="77.45" hidden="1" customHeight="1" x14ac:dyDescent="0.25">
      <c r="A334" s="180"/>
      <c r="B334" s="183" t="s">
        <v>63</v>
      </c>
      <c r="C334" s="180" t="s">
        <v>611</v>
      </c>
      <c r="D334" s="180" t="s">
        <v>731</v>
      </c>
      <c r="E334" s="187"/>
      <c r="F334" s="44" t="s">
        <v>597</v>
      </c>
      <c r="G334" s="90">
        <v>85300</v>
      </c>
      <c r="H334" s="90"/>
      <c r="I334" s="90">
        <v>85300</v>
      </c>
      <c r="J334" s="90"/>
      <c r="K334" s="90"/>
      <c r="L334" s="90">
        <v>85300</v>
      </c>
      <c r="M334" s="90"/>
      <c r="N334" s="180">
        <v>2021</v>
      </c>
      <c r="O334" s="180" t="s">
        <v>857</v>
      </c>
      <c r="P334" s="187"/>
      <c r="Q334" s="187"/>
      <c r="R334" s="183" t="s">
        <v>905</v>
      </c>
      <c r="S334" s="180"/>
    </row>
    <row r="335" spans="1:19" ht="22.7" hidden="1" customHeight="1" x14ac:dyDescent="0.25">
      <c r="A335" s="356"/>
      <c r="B335" s="362" t="s">
        <v>55</v>
      </c>
      <c r="C335" s="356" t="s">
        <v>701</v>
      </c>
      <c r="D335" s="356" t="s">
        <v>731</v>
      </c>
      <c r="E335" s="353"/>
      <c r="F335" s="44" t="s">
        <v>768</v>
      </c>
      <c r="G335" s="90">
        <v>270700</v>
      </c>
      <c r="H335" s="90">
        <v>5125</v>
      </c>
      <c r="I335" s="90">
        <v>265575</v>
      </c>
      <c r="J335" s="90"/>
      <c r="K335" s="90"/>
      <c r="L335" s="90">
        <v>265575</v>
      </c>
      <c r="M335" s="90"/>
      <c r="N335" s="356"/>
      <c r="O335" s="356" t="s">
        <v>852</v>
      </c>
      <c r="P335" s="353"/>
      <c r="Q335" s="353"/>
      <c r="R335" s="362" t="s">
        <v>864</v>
      </c>
      <c r="S335" s="356"/>
    </row>
    <row r="336" spans="1:19" ht="22.7" hidden="1" customHeight="1" x14ac:dyDescent="0.25">
      <c r="A336" s="357"/>
      <c r="B336" s="363"/>
      <c r="C336" s="357"/>
      <c r="D336" s="357"/>
      <c r="E336" s="354"/>
      <c r="F336" s="44" t="s">
        <v>316</v>
      </c>
      <c r="G336" s="90">
        <v>15246</v>
      </c>
      <c r="H336" s="90"/>
      <c r="I336" s="90">
        <v>15246</v>
      </c>
      <c r="J336" s="90"/>
      <c r="K336" s="90"/>
      <c r="L336" s="90">
        <v>15246</v>
      </c>
      <c r="M336" s="90"/>
      <c r="N336" s="357"/>
      <c r="O336" s="357"/>
      <c r="P336" s="354"/>
      <c r="Q336" s="354"/>
      <c r="R336" s="363"/>
      <c r="S336" s="357"/>
    </row>
    <row r="337" spans="1:22" ht="35.65" hidden="1" customHeight="1" x14ac:dyDescent="0.25">
      <c r="A337" s="357"/>
      <c r="B337" s="363"/>
      <c r="C337" s="357"/>
      <c r="D337" s="357"/>
      <c r="E337" s="354"/>
      <c r="F337" s="44">
        <v>2020</v>
      </c>
      <c r="G337" s="90">
        <v>58984.1</v>
      </c>
      <c r="H337" s="90"/>
      <c r="I337" s="90">
        <v>58984.1</v>
      </c>
      <c r="J337" s="90"/>
      <c r="K337" s="90"/>
      <c r="L337" s="90">
        <v>58984.1</v>
      </c>
      <c r="M337" s="90"/>
      <c r="N337" s="357"/>
      <c r="O337" s="357"/>
      <c r="P337" s="354"/>
      <c r="Q337" s="354"/>
      <c r="R337" s="363"/>
      <c r="S337" s="357"/>
    </row>
    <row r="338" spans="1:22" ht="30" hidden="1" customHeight="1" x14ac:dyDescent="0.25">
      <c r="A338" s="357"/>
      <c r="B338" s="363"/>
      <c r="C338" s="357"/>
      <c r="D338" s="357"/>
      <c r="E338" s="354"/>
      <c r="F338" s="44">
        <v>2021</v>
      </c>
      <c r="G338" s="90">
        <v>191344.9</v>
      </c>
      <c r="H338" s="90"/>
      <c r="I338" s="90">
        <v>191344.9</v>
      </c>
      <c r="J338" s="90"/>
      <c r="K338" s="90"/>
      <c r="L338" s="90">
        <v>191344.9</v>
      </c>
      <c r="M338" s="90"/>
      <c r="N338" s="357"/>
      <c r="O338" s="357"/>
      <c r="P338" s="354"/>
      <c r="Q338" s="354"/>
      <c r="R338" s="363"/>
      <c r="S338" s="357"/>
    </row>
    <row r="339" spans="1:22" ht="33" hidden="1" customHeight="1" x14ac:dyDescent="0.25">
      <c r="A339" s="358"/>
      <c r="B339" s="364"/>
      <c r="C339" s="358"/>
      <c r="D339" s="358"/>
      <c r="E339" s="355"/>
      <c r="F339" s="44">
        <v>2023</v>
      </c>
      <c r="G339" s="90">
        <v>5125</v>
      </c>
      <c r="H339" s="90">
        <v>5125</v>
      </c>
      <c r="I339" s="90"/>
      <c r="J339" s="90"/>
      <c r="K339" s="90"/>
      <c r="L339" s="90"/>
      <c r="M339" s="90"/>
      <c r="N339" s="358"/>
      <c r="O339" s="358"/>
      <c r="P339" s="355"/>
      <c r="Q339" s="355"/>
      <c r="R339" s="364"/>
      <c r="S339" s="358"/>
    </row>
    <row r="340" spans="1:22" ht="93.6" hidden="1" customHeight="1" x14ac:dyDescent="0.25">
      <c r="A340" s="181"/>
      <c r="B340" s="184" t="s">
        <v>49</v>
      </c>
      <c r="C340" s="181" t="s">
        <v>702</v>
      </c>
      <c r="D340" s="44" t="s">
        <v>731</v>
      </c>
      <c r="E340" s="188"/>
      <c r="F340" s="182" t="s">
        <v>768</v>
      </c>
      <c r="G340" s="210">
        <v>209544</v>
      </c>
      <c r="H340" s="210">
        <v>172113.4</v>
      </c>
      <c r="I340" s="210">
        <v>37431</v>
      </c>
      <c r="J340" s="210"/>
      <c r="K340" s="210">
        <v>18950</v>
      </c>
      <c r="L340" s="210">
        <v>18481.2</v>
      </c>
      <c r="M340" s="210"/>
      <c r="N340" s="181">
        <v>2022</v>
      </c>
      <c r="O340" s="181" t="s">
        <v>853</v>
      </c>
      <c r="P340" s="188"/>
      <c r="Q340" s="121"/>
      <c r="R340" s="96" t="s">
        <v>851</v>
      </c>
      <c r="S340" s="181"/>
    </row>
    <row r="341" spans="1:22" ht="20.45" hidden="1" customHeight="1" x14ac:dyDescent="0.25">
      <c r="A341" s="356"/>
      <c r="B341" s="362" t="s">
        <v>664</v>
      </c>
      <c r="C341" s="356" t="s">
        <v>610</v>
      </c>
      <c r="D341" s="456" t="s">
        <v>730</v>
      </c>
      <c r="E341" s="356" t="s">
        <v>681</v>
      </c>
      <c r="F341" s="104" t="s">
        <v>634</v>
      </c>
      <c r="G341" s="111">
        <v>75863.5</v>
      </c>
      <c r="H341" s="111"/>
      <c r="I341" s="111">
        <v>75863.5</v>
      </c>
      <c r="J341" s="111"/>
      <c r="K341" s="111">
        <v>75863.5</v>
      </c>
      <c r="L341" s="111"/>
      <c r="M341" s="111"/>
      <c r="N341" s="197">
        <v>2021</v>
      </c>
      <c r="O341" s="356" t="s">
        <v>849</v>
      </c>
      <c r="P341" s="180"/>
      <c r="Q341" s="180"/>
      <c r="R341" s="362" t="s">
        <v>848</v>
      </c>
      <c r="S341" s="216"/>
    </row>
    <row r="342" spans="1:22" s="43" customFormat="1" ht="25.35" hidden="1" customHeight="1" x14ac:dyDescent="0.25">
      <c r="A342" s="357"/>
      <c r="B342" s="363"/>
      <c r="C342" s="357"/>
      <c r="D342" s="457"/>
      <c r="E342" s="357"/>
      <c r="F342" s="44" t="s">
        <v>725</v>
      </c>
      <c r="G342" s="111">
        <v>133.6</v>
      </c>
      <c r="H342" s="111"/>
      <c r="I342" s="111">
        <v>133.6</v>
      </c>
      <c r="J342" s="111"/>
      <c r="K342" s="111">
        <v>133.6</v>
      </c>
      <c r="L342" s="111"/>
      <c r="M342" s="111"/>
      <c r="N342" s="196"/>
      <c r="O342" s="357"/>
      <c r="P342" s="181"/>
      <c r="Q342" s="181"/>
      <c r="R342" s="363"/>
      <c r="S342" s="211"/>
      <c r="T342" s="55"/>
      <c r="U342" s="55"/>
    </row>
    <row r="343" spans="1:22" s="43" customFormat="1" ht="49.5" hidden="1" customHeight="1" x14ac:dyDescent="0.25">
      <c r="A343" s="357"/>
      <c r="B343" s="363"/>
      <c r="C343" s="357"/>
      <c r="D343" s="457"/>
      <c r="E343" s="357"/>
      <c r="F343" s="44">
        <v>2019</v>
      </c>
      <c r="G343" s="111">
        <v>7240.8</v>
      </c>
      <c r="H343" s="111"/>
      <c r="I343" s="111">
        <v>7240.8</v>
      </c>
      <c r="J343" s="111"/>
      <c r="K343" s="111">
        <v>7240.8</v>
      </c>
      <c r="L343" s="111"/>
      <c r="M343" s="111"/>
      <c r="N343" s="196"/>
      <c r="O343" s="357"/>
      <c r="P343" s="181"/>
      <c r="Q343" s="181"/>
      <c r="R343" s="363"/>
      <c r="S343" s="211"/>
      <c r="T343" s="55"/>
      <c r="U343" s="55"/>
    </row>
    <row r="344" spans="1:22" s="62" customFormat="1" ht="30.75" hidden="1" customHeight="1" x14ac:dyDescent="0.25">
      <c r="A344" s="358"/>
      <c r="B344" s="364"/>
      <c r="C344" s="358"/>
      <c r="D344" s="182"/>
      <c r="E344" s="358"/>
      <c r="F344" s="44">
        <v>2020</v>
      </c>
      <c r="G344" s="111">
        <v>68489.100000000006</v>
      </c>
      <c r="H344" s="111"/>
      <c r="I344" s="111">
        <v>68489.100000000006</v>
      </c>
      <c r="J344" s="111"/>
      <c r="K344" s="111">
        <v>68489.100000000006</v>
      </c>
      <c r="L344" s="111"/>
      <c r="M344" s="111"/>
      <c r="N344" s="201"/>
      <c r="O344" s="358"/>
      <c r="P344" s="182"/>
      <c r="Q344" s="182"/>
      <c r="R344" s="364"/>
      <c r="S344" s="217"/>
      <c r="T344" s="61" t="s">
        <v>556</v>
      </c>
      <c r="U344" s="61" t="s">
        <v>557</v>
      </c>
      <c r="V344" s="61" t="s">
        <v>558</v>
      </c>
    </row>
    <row r="345" spans="1:22" s="62" customFormat="1" ht="61.15" hidden="1" customHeight="1" x14ac:dyDescent="0.25">
      <c r="A345" s="180"/>
      <c r="B345" s="183" t="s">
        <v>57</v>
      </c>
      <c r="C345" s="180" t="s">
        <v>611</v>
      </c>
      <c r="D345" s="180" t="s">
        <v>731</v>
      </c>
      <c r="E345" s="187"/>
      <c r="F345" s="44" t="s">
        <v>601</v>
      </c>
      <c r="G345" s="90">
        <f>H345+I345</f>
        <v>226675.3</v>
      </c>
      <c r="H345" s="90">
        <v>0</v>
      </c>
      <c r="I345" s="90">
        <v>226675.3</v>
      </c>
      <c r="J345" s="90"/>
      <c r="K345" s="218"/>
      <c r="L345" s="90">
        <v>226675.3</v>
      </c>
      <c r="M345" s="90"/>
      <c r="N345" s="180">
        <v>2021</v>
      </c>
      <c r="O345" s="180" t="s">
        <v>839</v>
      </c>
      <c r="P345" s="187"/>
      <c r="Q345" s="187"/>
      <c r="R345" s="183" t="s">
        <v>206</v>
      </c>
      <c r="S345" s="187"/>
      <c r="T345" s="61"/>
      <c r="U345" s="61"/>
      <c r="V345" s="61"/>
    </row>
    <row r="346" spans="1:22" s="62" customFormat="1" ht="90" hidden="1" customHeight="1" x14ac:dyDescent="0.25">
      <c r="A346" s="356"/>
      <c r="B346" s="362" t="s">
        <v>682</v>
      </c>
      <c r="C346" s="180" t="s">
        <v>555</v>
      </c>
      <c r="D346" s="453" t="s">
        <v>730</v>
      </c>
      <c r="E346" s="180"/>
      <c r="F346" s="102" t="s">
        <v>600</v>
      </c>
      <c r="G346" s="111">
        <v>36960000</v>
      </c>
      <c r="H346" s="108">
        <v>0</v>
      </c>
      <c r="I346" s="111">
        <f>SUM(J346:M346)</f>
        <v>9447000</v>
      </c>
      <c r="J346" s="111">
        <v>9447000</v>
      </c>
      <c r="K346" s="108">
        <v>0</v>
      </c>
      <c r="L346" s="108">
        <v>0</v>
      </c>
      <c r="M346" s="108">
        <v>0</v>
      </c>
      <c r="N346" s="213">
        <v>2021</v>
      </c>
      <c r="O346" s="423" t="s">
        <v>838</v>
      </c>
      <c r="P346" s="122"/>
      <c r="Q346" s="118"/>
      <c r="R346" s="417" t="s">
        <v>206</v>
      </c>
      <c r="S346" s="212"/>
      <c r="T346" s="61"/>
      <c r="U346" s="61"/>
      <c r="V346" s="61"/>
    </row>
    <row r="347" spans="1:22" s="43" customFormat="1" ht="44.65" hidden="1" customHeight="1" x14ac:dyDescent="0.25">
      <c r="A347" s="357"/>
      <c r="B347" s="363"/>
      <c r="C347" s="181"/>
      <c r="D347" s="454"/>
      <c r="E347" s="181"/>
      <c r="F347" s="102">
        <v>2018</v>
      </c>
      <c r="G347" s="123"/>
      <c r="H347" s="108"/>
      <c r="I347" s="111">
        <v>5140000</v>
      </c>
      <c r="J347" s="111">
        <v>5140000</v>
      </c>
      <c r="K347" s="108"/>
      <c r="L347" s="108"/>
      <c r="M347" s="108"/>
      <c r="N347" s="214"/>
      <c r="O347" s="424"/>
      <c r="P347" s="124"/>
      <c r="Q347" s="125"/>
      <c r="R347" s="418"/>
      <c r="S347" s="212"/>
    </row>
    <row r="348" spans="1:22" s="43" customFormat="1" ht="22.7" hidden="1" customHeight="1" x14ac:dyDescent="0.25">
      <c r="A348" s="358"/>
      <c r="B348" s="364"/>
      <c r="C348" s="182"/>
      <c r="D348" s="455"/>
      <c r="E348" s="182"/>
      <c r="F348" s="102">
        <v>2019</v>
      </c>
      <c r="G348" s="111"/>
      <c r="H348" s="108"/>
      <c r="I348" s="111">
        <v>4307000</v>
      </c>
      <c r="J348" s="111">
        <v>4307000</v>
      </c>
      <c r="K348" s="108"/>
      <c r="L348" s="108"/>
      <c r="M348" s="108"/>
      <c r="N348" s="215"/>
      <c r="O348" s="425"/>
      <c r="P348" s="126"/>
      <c r="Q348" s="127"/>
      <c r="R348" s="419"/>
      <c r="S348" s="212"/>
    </row>
    <row r="349" spans="1:22" s="43" customFormat="1" ht="21.75" hidden="1" customHeight="1" x14ac:dyDescent="0.25">
      <c r="A349" s="356"/>
      <c r="B349" s="362" t="s">
        <v>652</v>
      </c>
      <c r="C349" s="180" t="s">
        <v>653</v>
      </c>
      <c r="D349" s="180" t="s">
        <v>98</v>
      </c>
      <c r="E349" s="180"/>
      <c r="F349" s="102"/>
      <c r="G349" s="108"/>
      <c r="H349" s="112"/>
      <c r="I349" s="108"/>
      <c r="J349" s="108"/>
      <c r="K349" s="112"/>
      <c r="L349" s="112"/>
      <c r="M349" s="108"/>
      <c r="N349" s="213">
        <v>2021</v>
      </c>
      <c r="O349" s="423" t="s">
        <v>836</v>
      </c>
      <c r="P349" s="128"/>
      <c r="Q349" s="128"/>
      <c r="R349" s="417" t="s">
        <v>206</v>
      </c>
      <c r="S349" s="444"/>
    </row>
    <row r="350" spans="1:22" s="43" customFormat="1" ht="33" hidden="1" customHeight="1" x14ac:dyDescent="0.25">
      <c r="A350" s="357"/>
      <c r="B350" s="363"/>
      <c r="C350" s="181"/>
      <c r="D350" s="181"/>
      <c r="E350" s="181"/>
      <c r="F350" s="102">
        <v>2018</v>
      </c>
      <c r="G350" s="108">
        <v>10000</v>
      </c>
      <c r="H350" s="112"/>
      <c r="I350" s="108">
        <v>10000</v>
      </c>
      <c r="J350" s="108"/>
      <c r="K350" s="112"/>
      <c r="L350" s="112"/>
      <c r="M350" s="108">
        <v>10000</v>
      </c>
      <c r="N350" s="214"/>
      <c r="O350" s="424"/>
      <c r="P350" s="129"/>
      <c r="Q350" s="129"/>
      <c r="R350" s="418"/>
      <c r="S350" s="445"/>
    </row>
    <row r="351" spans="1:22" s="43" customFormat="1" ht="44.65" hidden="1" customHeight="1" x14ac:dyDescent="0.25">
      <c r="A351" s="357"/>
      <c r="B351" s="363"/>
      <c r="C351" s="181"/>
      <c r="D351" s="181"/>
      <c r="E351" s="181"/>
      <c r="F351" s="102">
        <v>2019</v>
      </c>
      <c r="G351" s="108">
        <v>20000</v>
      </c>
      <c r="H351" s="112"/>
      <c r="I351" s="108">
        <v>20000</v>
      </c>
      <c r="J351" s="108"/>
      <c r="K351" s="112"/>
      <c r="L351" s="112"/>
      <c r="M351" s="108">
        <v>20000</v>
      </c>
      <c r="N351" s="214"/>
      <c r="O351" s="424"/>
      <c r="P351" s="129"/>
      <c r="Q351" s="129"/>
      <c r="R351" s="418"/>
      <c r="S351" s="445"/>
    </row>
    <row r="352" spans="1:22" s="43" customFormat="1" ht="21.75" hidden="1" customHeight="1" x14ac:dyDescent="0.25">
      <c r="A352" s="358"/>
      <c r="B352" s="364"/>
      <c r="C352" s="182"/>
      <c r="D352" s="182"/>
      <c r="E352" s="182"/>
      <c r="F352" s="102">
        <v>2020</v>
      </c>
      <c r="G352" s="108"/>
      <c r="H352" s="112"/>
      <c r="I352" s="108"/>
      <c r="J352" s="108"/>
      <c r="K352" s="112"/>
      <c r="L352" s="112"/>
      <c r="M352" s="108"/>
      <c r="N352" s="215"/>
      <c r="O352" s="425"/>
      <c r="P352" s="130"/>
      <c r="Q352" s="130"/>
      <c r="R352" s="419"/>
      <c r="S352" s="446"/>
    </row>
    <row r="353" spans="1:69" s="43" customFormat="1" ht="18.95" hidden="1" customHeight="1" x14ac:dyDescent="0.25">
      <c r="A353" s="356"/>
      <c r="B353" s="362" t="s">
        <v>721</v>
      </c>
      <c r="C353" s="180" t="s">
        <v>651</v>
      </c>
      <c r="D353" s="180" t="s">
        <v>98</v>
      </c>
      <c r="E353" s="180"/>
      <c r="F353" s="102" t="s">
        <v>724</v>
      </c>
      <c r="G353" s="108">
        <f>SUM(G354:G357)</f>
        <v>562000</v>
      </c>
      <c r="H353" s="112">
        <v>0</v>
      </c>
      <c r="I353" s="108">
        <v>562000</v>
      </c>
      <c r="J353" s="108">
        <v>0</v>
      </c>
      <c r="K353" s="112">
        <v>0</v>
      </c>
      <c r="L353" s="112">
        <v>0</v>
      </c>
      <c r="M353" s="108">
        <v>562000</v>
      </c>
      <c r="N353" s="213">
        <v>2021</v>
      </c>
      <c r="O353" s="423" t="s">
        <v>837</v>
      </c>
      <c r="P353" s="128"/>
      <c r="Q353" s="128"/>
      <c r="R353" s="417" t="s">
        <v>206</v>
      </c>
      <c r="S353" s="128"/>
    </row>
    <row r="354" spans="1:69" s="43" customFormat="1" ht="19.5" hidden="1" customHeight="1" x14ac:dyDescent="0.25">
      <c r="A354" s="357"/>
      <c r="B354" s="363"/>
      <c r="C354" s="181"/>
      <c r="D354" s="181"/>
      <c r="E354" s="181"/>
      <c r="F354" s="102">
        <v>2018</v>
      </c>
      <c r="G354" s="108">
        <v>362000</v>
      </c>
      <c r="H354" s="112"/>
      <c r="I354" s="108">
        <v>362000</v>
      </c>
      <c r="J354" s="108"/>
      <c r="K354" s="112"/>
      <c r="L354" s="112"/>
      <c r="M354" s="108">
        <v>362000</v>
      </c>
      <c r="N354" s="214"/>
      <c r="O354" s="424"/>
      <c r="P354" s="129"/>
      <c r="Q354" s="129"/>
      <c r="R354" s="418"/>
      <c r="S354" s="129"/>
    </row>
    <row r="355" spans="1:69" s="43" customFormat="1" ht="71.25" hidden="1" customHeight="1" x14ac:dyDescent="0.25">
      <c r="A355" s="357"/>
      <c r="B355" s="363"/>
      <c r="C355" s="181"/>
      <c r="D355" s="181"/>
      <c r="E355" s="181"/>
      <c r="F355" s="102">
        <v>2019</v>
      </c>
      <c r="G355" s="108">
        <v>100000</v>
      </c>
      <c r="H355" s="112"/>
      <c r="I355" s="108">
        <v>100000</v>
      </c>
      <c r="J355" s="108"/>
      <c r="K355" s="112"/>
      <c r="L355" s="112"/>
      <c r="M355" s="108">
        <v>100000</v>
      </c>
      <c r="N355" s="214"/>
      <c r="O355" s="424"/>
      <c r="P355" s="129"/>
      <c r="Q355" s="129"/>
      <c r="R355" s="418"/>
      <c r="S355" s="129"/>
    </row>
    <row r="356" spans="1:69" ht="54.95" hidden="1" customHeight="1" x14ac:dyDescent="0.25">
      <c r="A356" s="357"/>
      <c r="B356" s="363"/>
      <c r="C356" s="181"/>
      <c r="D356" s="181"/>
      <c r="E356" s="181"/>
      <c r="F356" s="102">
        <v>2020</v>
      </c>
      <c r="G356" s="108">
        <v>50000</v>
      </c>
      <c r="H356" s="112"/>
      <c r="I356" s="108">
        <v>50000</v>
      </c>
      <c r="J356" s="108"/>
      <c r="K356" s="112"/>
      <c r="L356" s="112"/>
      <c r="M356" s="108">
        <v>50000</v>
      </c>
      <c r="N356" s="214"/>
      <c r="O356" s="424"/>
      <c r="P356" s="129"/>
      <c r="Q356" s="129"/>
      <c r="R356" s="418"/>
      <c r="S356" s="129"/>
    </row>
    <row r="357" spans="1:69" ht="21" hidden="1" customHeight="1" x14ac:dyDescent="0.25">
      <c r="A357" s="358"/>
      <c r="B357" s="364"/>
      <c r="C357" s="182"/>
      <c r="D357" s="182"/>
      <c r="E357" s="182"/>
      <c r="F357" s="102">
        <v>2021</v>
      </c>
      <c r="G357" s="108">
        <v>50000</v>
      </c>
      <c r="H357" s="112"/>
      <c r="I357" s="108">
        <v>50000</v>
      </c>
      <c r="J357" s="108"/>
      <c r="K357" s="112"/>
      <c r="L357" s="112"/>
      <c r="M357" s="108">
        <v>50000</v>
      </c>
      <c r="N357" s="215"/>
      <c r="O357" s="425"/>
      <c r="P357" s="130"/>
      <c r="Q357" s="130"/>
      <c r="R357" s="419"/>
      <c r="S357" s="130"/>
    </row>
    <row r="358" spans="1:69" ht="13.7" hidden="1" customHeight="1" x14ac:dyDescent="0.25">
      <c r="A358" s="356"/>
      <c r="B358" s="362" t="s">
        <v>775</v>
      </c>
      <c r="C358" s="356" t="s">
        <v>776</v>
      </c>
      <c r="D358" s="356" t="s">
        <v>731</v>
      </c>
      <c r="E358" s="356" t="s">
        <v>777</v>
      </c>
      <c r="F358" s="44" t="s">
        <v>657</v>
      </c>
      <c r="G358" s="95">
        <v>0</v>
      </c>
      <c r="H358" s="95"/>
      <c r="I358" s="95">
        <f>SUM(I359:I361)</f>
        <v>0</v>
      </c>
      <c r="J358" s="95">
        <f>SUM(J359:J361)</f>
        <v>0</v>
      </c>
      <c r="K358" s="95">
        <f>SUM(K359:K361)</f>
        <v>0</v>
      </c>
      <c r="L358" s="95">
        <f>SUM(L359:L361)</f>
        <v>0</v>
      </c>
      <c r="M358" s="95"/>
      <c r="N358" s="356">
        <v>2022</v>
      </c>
      <c r="O358" s="356" t="s">
        <v>816</v>
      </c>
      <c r="P358" s="353"/>
      <c r="Q358" s="353"/>
      <c r="R358" s="362" t="s">
        <v>815</v>
      </c>
      <c r="S358" s="356"/>
    </row>
    <row r="359" spans="1:69" ht="13.7" hidden="1" customHeight="1" x14ac:dyDescent="0.25">
      <c r="A359" s="357"/>
      <c r="B359" s="363"/>
      <c r="C359" s="357"/>
      <c r="D359" s="357"/>
      <c r="E359" s="357"/>
      <c r="F359" s="44">
        <v>2020</v>
      </c>
      <c r="G359" s="95">
        <v>0</v>
      </c>
      <c r="H359" s="95"/>
      <c r="I359" s="95"/>
      <c r="J359" s="95"/>
      <c r="K359" s="95"/>
      <c r="L359" s="95"/>
      <c r="M359" s="95"/>
      <c r="N359" s="357"/>
      <c r="O359" s="357"/>
      <c r="P359" s="354"/>
      <c r="Q359" s="354"/>
      <c r="R359" s="363"/>
      <c r="S359" s="357"/>
    </row>
    <row r="360" spans="1:69" ht="36.950000000000003" hidden="1" customHeight="1" x14ac:dyDescent="0.25">
      <c r="A360" s="357"/>
      <c r="B360" s="363"/>
      <c r="C360" s="357"/>
      <c r="D360" s="357"/>
      <c r="E360" s="357"/>
      <c r="F360" s="44">
        <v>2021</v>
      </c>
      <c r="G360" s="95">
        <f>I360</f>
        <v>0</v>
      </c>
      <c r="H360" s="95"/>
      <c r="I360" s="95"/>
      <c r="J360" s="95"/>
      <c r="K360" s="95"/>
      <c r="L360" s="95"/>
      <c r="M360" s="95"/>
      <c r="N360" s="357"/>
      <c r="O360" s="357"/>
      <c r="P360" s="354"/>
      <c r="Q360" s="354"/>
      <c r="R360" s="363"/>
      <c r="S360" s="357"/>
    </row>
    <row r="361" spans="1:69" ht="38.25" hidden="1" customHeight="1" x14ac:dyDescent="0.25">
      <c r="A361" s="358"/>
      <c r="B361" s="364"/>
      <c r="C361" s="358"/>
      <c r="D361" s="358"/>
      <c r="E361" s="358"/>
      <c r="F361" s="44">
        <v>2022</v>
      </c>
      <c r="G361" s="95">
        <f>I361</f>
        <v>0</v>
      </c>
      <c r="H361" s="95"/>
      <c r="I361" s="95"/>
      <c r="J361" s="95"/>
      <c r="K361" s="95"/>
      <c r="L361" s="95"/>
      <c r="M361" s="95"/>
      <c r="N361" s="358"/>
      <c r="O361" s="358"/>
      <c r="P361" s="355"/>
      <c r="Q361" s="355"/>
      <c r="R361" s="364"/>
      <c r="S361" s="358"/>
    </row>
    <row r="362" spans="1:69" ht="26.65" hidden="1" customHeight="1" x14ac:dyDescent="0.25">
      <c r="A362" s="356"/>
      <c r="B362" s="362" t="s">
        <v>678</v>
      </c>
      <c r="C362" s="356" t="s">
        <v>720</v>
      </c>
      <c r="D362" s="356" t="s">
        <v>731</v>
      </c>
      <c r="E362" s="356" t="s">
        <v>197</v>
      </c>
      <c r="F362" s="44" t="s">
        <v>634</v>
      </c>
      <c r="G362" s="90">
        <f>SUM(G363:G366)</f>
        <v>382066.2</v>
      </c>
      <c r="H362" s="90"/>
      <c r="I362" s="90">
        <f>SUM(I363:I366)</f>
        <v>382066.2</v>
      </c>
      <c r="J362" s="90">
        <f>SUM(J363:J366)</f>
        <v>116936.9</v>
      </c>
      <c r="K362" s="90">
        <f>SUM(K363:K366)</f>
        <v>83316</v>
      </c>
      <c r="L362" s="90">
        <f>SUM(L363:L366)</f>
        <v>140880.5</v>
      </c>
      <c r="M362" s="90">
        <f>SUM(M363:M366)</f>
        <v>40932.799999999996</v>
      </c>
      <c r="N362" s="406">
        <v>2020</v>
      </c>
      <c r="O362" s="390" t="s">
        <v>811</v>
      </c>
      <c r="P362" s="356"/>
      <c r="Q362" s="180" t="s">
        <v>221</v>
      </c>
      <c r="R362" s="362" t="s">
        <v>825</v>
      </c>
      <c r="S362" s="362" t="s">
        <v>198</v>
      </c>
    </row>
    <row r="363" spans="1:69" ht="13.15" hidden="1" customHeight="1" x14ac:dyDescent="0.25">
      <c r="A363" s="357"/>
      <c r="B363" s="363"/>
      <c r="C363" s="357"/>
      <c r="D363" s="357"/>
      <c r="E363" s="357"/>
      <c r="F363" s="44" t="s">
        <v>725</v>
      </c>
      <c r="G363" s="90">
        <v>9950</v>
      </c>
      <c r="H363" s="90"/>
      <c r="I363" s="90">
        <f>SUM(J363:M363)</f>
        <v>9950</v>
      </c>
      <c r="J363" s="90"/>
      <c r="K363" s="90"/>
      <c r="L363" s="106">
        <v>9950</v>
      </c>
      <c r="M363" s="90"/>
      <c r="N363" s="407"/>
      <c r="O363" s="390"/>
      <c r="P363" s="357"/>
      <c r="Q363" s="181"/>
      <c r="R363" s="363"/>
      <c r="S363" s="363"/>
    </row>
    <row r="364" spans="1:69" ht="89.25" hidden="1" customHeight="1" x14ac:dyDescent="0.25">
      <c r="A364" s="357"/>
      <c r="B364" s="363"/>
      <c r="C364" s="357"/>
      <c r="D364" s="357"/>
      <c r="E364" s="357"/>
      <c r="F364" s="44" t="s">
        <v>763</v>
      </c>
      <c r="G364" s="90">
        <f>SUM(I364)</f>
        <v>124026.2</v>
      </c>
      <c r="H364" s="90"/>
      <c r="I364" s="90">
        <f>SUM(J364:M364)</f>
        <v>124026.2</v>
      </c>
      <c r="J364" s="90">
        <v>67673.2</v>
      </c>
      <c r="K364" s="90">
        <v>28176.5</v>
      </c>
      <c r="L364" s="90">
        <v>28176.5</v>
      </c>
      <c r="M364" s="90">
        <v>0</v>
      </c>
      <c r="N364" s="407"/>
      <c r="O364" s="390"/>
      <c r="P364" s="357"/>
      <c r="Q364" s="181"/>
      <c r="R364" s="363"/>
      <c r="S364" s="363"/>
    </row>
    <row r="365" spans="1:69" s="64" customFormat="1" ht="19.5" hidden="1" customHeight="1" x14ac:dyDescent="0.25">
      <c r="A365" s="357"/>
      <c r="B365" s="363"/>
      <c r="C365" s="357"/>
      <c r="D365" s="357"/>
      <c r="E365" s="357"/>
      <c r="F365" s="44" t="s">
        <v>813</v>
      </c>
      <c r="G365" s="90">
        <f>SUM(I365)</f>
        <v>230792.69999999998</v>
      </c>
      <c r="H365" s="90"/>
      <c r="I365" s="90">
        <f>SUM(J365:M365)</f>
        <v>230792.69999999998</v>
      </c>
      <c r="J365" s="90">
        <v>49263.7</v>
      </c>
      <c r="K365" s="90">
        <v>55139.5</v>
      </c>
      <c r="L365" s="90">
        <v>92246.9</v>
      </c>
      <c r="M365" s="90">
        <v>34142.6</v>
      </c>
      <c r="N365" s="407"/>
      <c r="O365" s="390"/>
      <c r="P365" s="357"/>
      <c r="Q365" s="181"/>
      <c r="R365" s="363"/>
      <c r="S365" s="363"/>
      <c r="T365" s="63"/>
      <c r="U365" s="63"/>
      <c r="W365" s="65"/>
      <c r="X365" s="43"/>
      <c r="Y365" s="43"/>
      <c r="Z365" s="43"/>
      <c r="AA365" s="43"/>
      <c r="AB365" s="43"/>
      <c r="AC365" s="43"/>
      <c r="AD365" s="43"/>
      <c r="AE365" s="43"/>
      <c r="AF365" s="43"/>
      <c r="AG365" s="43"/>
      <c r="AH365" s="43"/>
      <c r="AI365" s="43"/>
      <c r="AJ365" s="43"/>
      <c r="AK365" s="43"/>
      <c r="AL365" s="43"/>
      <c r="AM365" s="43"/>
      <c r="AN365" s="43"/>
      <c r="AO365" s="43"/>
      <c r="AP365" s="43"/>
      <c r="AQ365" s="43"/>
      <c r="AR365" s="43"/>
      <c r="AS365" s="43"/>
      <c r="AT365" s="43"/>
      <c r="AU365" s="43"/>
      <c r="AV365" s="43"/>
      <c r="AW365" s="43"/>
      <c r="AX365" s="43"/>
      <c r="AY365" s="43"/>
      <c r="AZ365" s="43"/>
      <c r="BA365" s="43"/>
      <c r="BB365" s="43"/>
      <c r="BC365" s="43"/>
      <c r="BD365" s="43"/>
      <c r="BE365" s="43"/>
      <c r="BF365" s="43"/>
      <c r="BG365" s="43"/>
      <c r="BH365" s="43"/>
      <c r="BI365" s="43"/>
      <c r="BJ365" s="43"/>
      <c r="BK365" s="43"/>
      <c r="BL365" s="43"/>
      <c r="BM365" s="43"/>
      <c r="BN365" s="43"/>
      <c r="BO365" s="43"/>
      <c r="BP365" s="43"/>
      <c r="BQ365" s="66"/>
    </row>
    <row r="366" spans="1:69" s="68" customFormat="1" ht="19.5" hidden="1" customHeight="1" x14ac:dyDescent="0.25">
      <c r="A366" s="358"/>
      <c r="B366" s="364"/>
      <c r="C366" s="358"/>
      <c r="D366" s="358"/>
      <c r="E366" s="358"/>
      <c r="F366" s="44">
        <v>2021</v>
      </c>
      <c r="G366" s="90">
        <f>SUM(I366)</f>
        <v>17297.3</v>
      </c>
      <c r="H366" s="90"/>
      <c r="I366" s="90">
        <f>SUM(J366:M366)</f>
        <v>17297.3</v>
      </c>
      <c r="J366" s="90">
        <v>0</v>
      </c>
      <c r="K366" s="90">
        <v>0</v>
      </c>
      <c r="L366" s="90">
        <v>10507.1</v>
      </c>
      <c r="M366" s="90">
        <v>6790.2</v>
      </c>
      <c r="N366" s="407"/>
      <c r="O366" s="390"/>
      <c r="P366" s="358"/>
      <c r="Q366" s="181"/>
      <c r="R366" s="363"/>
      <c r="S366" s="363"/>
      <c r="T366" s="67"/>
      <c r="U366" s="67"/>
      <c r="W366" s="65"/>
      <c r="X366" s="43"/>
      <c r="Y366" s="43"/>
      <c r="Z366" s="43"/>
      <c r="AA366" s="43"/>
      <c r="AB366" s="43"/>
      <c r="AC366" s="43"/>
      <c r="AD366" s="43"/>
      <c r="AE366" s="43"/>
      <c r="AF366" s="43"/>
      <c r="AG366" s="43"/>
      <c r="AH366" s="43"/>
      <c r="AI366" s="43"/>
      <c r="AJ366" s="43"/>
      <c r="AK366" s="43"/>
      <c r="AL366" s="43"/>
      <c r="AM366" s="43"/>
      <c r="AN366" s="43"/>
      <c r="AO366" s="43"/>
      <c r="AP366" s="43"/>
      <c r="AQ366" s="43"/>
      <c r="AR366" s="43"/>
      <c r="AS366" s="43"/>
      <c r="AT366" s="43"/>
      <c r="AU366" s="43"/>
      <c r="AV366" s="43"/>
      <c r="AW366" s="43"/>
      <c r="AX366" s="43"/>
      <c r="AY366" s="43"/>
      <c r="AZ366" s="43"/>
      <c r="BA366" s="43"/>
      <c r="BB366" s="43"/>
      <c r="BC366" s="43"/>
      <c r="BD366" s="43"/>
      <c r="BE366" s="43"/>
      <c r="BF366" s="43"/>
      <c r="BG366" s="43"/>
      <c r="BH366" s="43"/>
      <c r="BI366" s="43"/>
      <c r="BJ366" s="43"/>
      <c r="BK366" s="43"/>
      <c r="BL366" s="43"/>
      <c r="BM366" s="43"/>
      <c r="BN366" s="43"/>
      <c r="BO366" s="43"/>
      <c r="BP366" s="43"/>
      <c r="BQ366" s="66"/>
    </row>
    <row r="367" spans="1:69" s="68" customFormat="1" ht="19.5" hidden="1" customHeight="1" x14ac:dyDescent="0.25">
      <c r="A367" s="353"/>
      <c r="B367" s="362" t="s">
        <v>635</v>
      </c>
      <c r="C367" s="356" t="s">
        <v>717</v>
      </c>
      <c r="D367" s="456" t="s">
        <v>730</v>
      </c>
      <c r="E367" s="356" t="s">
        <v>636</v>
      </c>
      <c r="F367" s="104" t="s">
        <v>579</v>
      </c>
      <c r="G367" s="106">
        <f>SUM(G368:G370)</f>
        <v>244391.69999999998</v>
      </c>
      <c r="H367" s="106"/>
      <c r="I367" s="106">
        <f>SUM(J367:K367)</f>
        <v>244391.7</v>
      </c>
      <c r="J367" s="106">
        <f>SUM(J368:J370)</f>
        <v>150400</v>
      </c>
      <c r="K367" s="106">
        <f>SUM(K368:K370)</f>
        <v>93991.7</v>
      </c>
      <c r="L367" s="106"/>
      <c r="M367" s="106"/>
      <c r="N367" s="198">
        <v>2020</v>
      </c>
      <c r="O367" s="356" t="s">
        <v>810</v>
      </c>
      <c r="P367" s="187"/>
      <c r="Q367" s="187"/>
      <c r="R367" s="362" t="s">
        <v>206</v>
      </c>
      <c r="S367" s="187"/>
      <c r="T367" s="67"/>
      <c r="U367" s="67"/>
      <c r="W367" s="65"/>
      <c r="X367" s="43"/>
      <c r="Y367" s="43"/>
      <c r="Z367" s="43"/>
      <c r="AA367" s="43"/>
      <c r="AB367" s="43"/>
      <c r="AC367" s="43"/>
      <c r="AD367" s="43"/>
      <c r="AE367" s="43"/>
      <c r="AF367" s="43"/>
      <c r="AG367" s="43"/>
      <c r="AH367" s="43"/>
      <c r="AI367" s="43"/>
      <c r="AJ367" s="43"/>
      <c r="AK367" s="43"/>
      <c r="AL367" s="43"/>
      <c r="AM367" s="43"/>
      <c r="AN367" s="43"/>
      <c r="AO367" s="43"/>
      <c r="AP367" s="43"/>
      <c r="AQ367" s="43"/>
      <c r="AR367" s="43"/>
      <c r="AS367" s="43"/>
      <c r="AT367" s="43"/>
      <c r="AU367" s="43"/>
      <c r="AV367" s="43"/>
      <c r="AW367" s="43"/>
      <c r="AX367" s="43"/>
      <c r="AY367" s="43"/>
      <c r="AZ367" s="43"/>
      <c r="BA367" s="43"/>
      <c r="BB367" s="43"/>
      <c r="BC367" s="43"/>
      <c r="BD367" s="43"/>
      <c r="BE367" s="43"/>
      <c r="BF367" s="43"/>
      <c r="BG367" s="43"/>
      <c r="BH367" s="43"/>
      <c r="BI367" s="43"/>
      <c r="BJ367" s="43"/>
      <c r="BK367" s="43"/>
      <c r="BL367" s="43"/>
      <c r="BM367" s="43"/>
      <c r="BN367" s="43"/>
      <c r="BO367" s="43"/>
      <c r="BP367" s="43"/>
      <c r="BQ367" s="66"/>
    </row>
    <row r="368" spans="1:69" s="71" customFormat="1" ht="48" hidden="1" customHeight="1" x14ac:dyDescent="0.2">
      <c r="A368" s="354"/>
      <c r="B368" s="363"/>
      <c r="C368" s="357"/>
      <c r="D368" s="457"/>
      <c r="E368" s="357"/>
      <c r="F368" s="104">
        <v>2018</v>
      </c>
      <c r="G368" s="106">
        <f>I368</f>
        <v>81662.8</v>
      </c>
      <c r="H368" s="106"/>
      <c r="I368" s="106">
        <f>SUM(J368:M368)</f>
        <v>81662.8</v>
      </c>
      <c r="J368" s="106"/>
      <c r="K368" s="106">
        <v>81662.8</v>
      </c>
      <c r="L368" s="106"/>
      <c r="M368" s="106"/>
      <c r="N368" s="199"/>
      <c r="O368" s="357"/>
      <c r="P368" s="188"/>
      <c r="Q368" s="188"/>
      <c r="R368" s="363"/>
      <c r="S368" s="188"/>
      <c r="T368" s="54" t="s">
        <v>552</v>
      </c>
      <c r="U368" s="54" t="s">
        <v>553</v>
      </c>
      <c r="V368" s="54" t="s">
        <v>554</v>
      </c>
      <c r="W368" s="69"/>
      <c r="X368" s="45"/>
      <c r="Y368" s="45"/>
      <c r="Z368" s="45"/>
      <c r="AA368" s="45"/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45"/>
      <c r="AT368" s="45"/>
      <c r="AU368" s="45"/>
      <c r="AV368" s="45"/>
      <c r="AW368" s="45"/>
      <c r="AX368" s="45"/>
      <c r="AY368" s="45"/>
      <c r="AZ368" s="45"/>
      <c r="BA368" s="45"/>
      <c r="BB368" s="45"/>
      <c r="BC368" s="45"/>
      <c r="BD368" s="45"/>
      <c r="BE368" s="45"/>
      <c r="BF368" s="45"/>
      <c r="BG368" s="45"/>
      <c r="BH368" s="45"/>
      <c r="BI368" s="45"/>
      <c r="BJ368" s="45"/>
      <c r="BK368" s="45"/>
      <c r="BL368" s="45"/>
      <c r="BM368" s="45"/>
      <c r="BN368" s="45"/>
      <c r="BO368" s="45"/>
      <c r="BP368" s="45"/>
      <c r="BQ368" s="70"/>
    </row>
    <row r="369" spans="1:22" s="72" customFormat="1" ht="36.950000000000003" hidden="1" customHeight="1" x14ac:dyDescent="0.25">
      <c r="A369" s="354"/>
      <c r="B369" s="363"/>
      <c r="C369" s="357"/>
      <c r="D369" s="457"/>
      <c r="E369" s="357"/>
      <c r="F369" s="104">
        <v>2019</v>
      </c>
      <c r="G369" s="106">
        <f>I369</f>
        <v>160000</v>
      </c>
      <c r="H369" s="106"/>
      <c r="I369" s="106">
        <f>SUM(J369:M369)</f>
        <v>160000</v>
      </c>
      <c r="J369" s="106">
        <v>150400</v>
      </c>
      <c r="K369" s="106">
        <v>9600</v>
      </c>
      <c r="L369" s="106"/>
      <c r="M369" s="106"/>
      <c r="N369" s="199"/>
      <c r="O369" s="357"/>
      <c r="P369" s="188"/>
      <c r="Q369" s="188"/>
      <c r="R369" s="363"/>
      <c r="S369" s="188"/>
    </row>
    <row r="370" spans="1:22" s="73" customFormat="1" ht="31.7" hidden="1" customHeight="1" x14ac:dyDescent="0.25">
      <c r="A370" s="355"/>
      <c r="B370" s="364"/>
      <c r="C370" s="358"/>
      <c r="D370" s="458"/>
      <c r="E370" s="358"/>
      <c r="F370" s="104">
        <v>2020</v>
      </c>
      <c r="G370" s="106">
        <f>I370</f>
        <v>2728.9</v>
      </c>
      <c r="H370" s="106"/>
      <c r="I370" s="106">
        <f>SUM(J370:M370)</f>
        <v>2728.9</v>
      </c>
      <c r="J370" s="106"/>
      <c r="K370" s="106">
        <v>2728.9</v>
      </c>
      <c r="L370" s="106"/>
      <c r="M370" s="106"/>
      <c r="N370" s="200"/>
      <c r="O370" s="358"/>
      <c r="P370" s="193"/>
      <c r="Q370" s="193"/>
      <c r="R370" s="364"/>
      <c r="S370" s="193"/>
    </row>
    <row r="371" spans="1:22" s="73" customFormat="1" ht="22.7" hidden="1" customHeight="1" x14ac:dyDescent="0.25">
      <c r="A371" s="356"/>
      <c r="B371" s="362" t="s">
        <v>550</v>
      </c>
      <c r="C371" s="356" t="s">
        <v>551</v>
      </c>
      <c r="D371" s="456" t="s">
        <v>730</v>
      </c>
      <c r="E371" s="447"/>
      <c r="F371" s="131" t="s">
        <v>634</v>
      </c>
      <c r="G371" s="112">
        <f>SUM(G372:G374)</f>
        <v>870688.65999999992</v>
      </c>
      <c r="H371" s="112"/>
      <c r="I371" s="112">
        <f>SUM(I372:I374)</f>
        <v>870688.65999999992</v>
      </c>
      <c r="J371" s="112">
        <f>SUM(J372:J374)</f>
        <v>870688.65999999992</v>
      </c>
      <c r="K371" s="114"/>
      <c r="L371" s="114"/>
      <c r="M371" s="114"/>
      <c r="N371" s="430">
        <v>2020</v>
      </c>
      <c r="O371" s="423" t="s">
        <v>809</v>
      </c>
      <c r="P371" s="447"/>
      <c r="Q371" s="447"/>
      <c r="R371" s="417" t="s">
        <v>206</v>
      </c>
      <c r="S371" s="447"/>
    </row>
    <row r="372" spans="1:22" s="45" customFormat="1" ht="29.25" hidden="1" customHeight="1" x14ac:dyDescent="0.25">
      <c r="A372" s="357"/>
      <c r="B372" s="363"/>
      <c r="C372" s="357"/>
      <c r="D372" s="457"/>
      <c r="E372" s="448"/>
      <c r="F372" s="126" t="s">
        <v>725</v>
      </c>
      <c r="G372" s="132">
        <v>212161.08</v>
      </c>
      <c r="H372" s="132"/>
      <c r="I372" s="132">
        <v>212161.08</v>
      </c>
      <c r="J372" s="132">
        <v>212161.08</v>
      </c>
      <c r="K372" s="114"/>
      <c r="L372" s="114"/>
      <c r="M372" s="114"/>
      <c r="N372" s="431"/>
      <c r="O372" s="424"/>
      <c r="P372" s="448"/>
      <c r="Q372" s="448"/>
      <c r="R372" s="418"/>
      <c r="S372" s="448"/>
      <c r="V372" s="74" t="s">
        <v>561</v>
      </c>
    </row>
    <row r="373" spans="1:22" s="45" customFormat="1" ht="90" hidden="1" customHeight="1" x14ac:dyDescent="0.25">
      <c r="A373" s="357"/>
      <c r="B373" s="363"/>
      <c r="C373" s="357"/>
      <c r="D373" s="457"/>
      <c r="E373" s="448"/>
      <c r="F373" s="126" t="s">
        <v>763</v>
      </c>
      <c r="G373" s="132">
        <v>353706.98</v>
      </c>
      <c r="H373" s="132"/>
      <c r="I373" s="132">
        <v>353706.98</v>
      </c>
      <c r="J373" s="132">
        <v>353706.98</v>
      </c>
      <c r="K373" s="114"/>
      <c r="L373" s="114"/>
      <c r="M373" s="114"/>
      <c r="N373" s="431"/>
      <c r="O373" s="424"/>
      <c r="P373" s="448"/>
      <c r="Q373" s="448"/>
      <c r="R373" s="418"/>
      <c r="S373" s="448"/>
      <c r="V373" s="74"/>
    </row>
    <row r="374" spans="1:22" s="45" customFormat="1" ht="117" hidden="1" customHeight="1" x14ac:dyDescent="0.25">
      <c r="A374" s="358"/>
      <c r="B374" s="364"/>
      <c r="C374" s="358"/>
      <c r="D374" s="458"/>
      <c r="E374" s="449"/>
      <c r="F374" s="193">
        <v>2020</v>
      </c>
      <c r="G374" s="132">
        <v>304820.59999999998</v>
      </c>
      <c r="H374" s="193"/>
      <c r="I374" s="132">
        <v>304820.59999999998</v>
      </c>
      <c r="J374" s="132">
        <v>304820.59999999998</v>
      </c>
      <c r="K374" s="112"/>
      <c r="L374" s="112"/>
      <c r="M374" s="112"/>
      <c r="N374" s="432"/>
      <c r="O374" s="425"/>
      <c r="P374" s="449"/>
      <c r="Q374" s="449"/>
      <c r="R374" s="419"/>
      <c r="S374" s="449"/>
      <c r="V374" s="74"/>
    </row>
    <row r="375" spans="1:22" s="45" customFormat="1" ht="93" hidden="1" customHeight="1" x14ac:dyDescent="0.25">
      <c r="A375" s="96"/>
      <c r="B375" s="96" t="s">
        <v>737</v>
      </c>
      <c r="C375" s="96" t="s">
        <v>738</v>
      </c>
      <c r="D375" s="44" t="s">
        <v>98</v>
      </c>
      <c r="E375" s="96" t="s">
        <v>739</v>
      </c>
      <c r="F375" s="44" t="s">
        <v>641</v>
      </c>
      <c r="G375" s="107">
        <v>200000</v>
      </c>
      <c r="H375" s="107"/>
      <c r="I375" s="107">
        <v>200000</v>
      </c>
      <c r="J375" s="107"/>
      <c r="K375" s="107"/>
      <c r="L375" s="107"/>
      <c r="M375" s="107">
        <v>200000</v>
      </c>
      <c r="N375" s="215">
        <v>2020</v>
      </c>
      <c r="O375" s="44" t="s">
        <v>806</v>
      </c>
      <c r="P375" s="44"/>
      <c r="Q375" s="44"/>
      <c r="R375" s="185" t="s">
        <v>206</v>
      </c>
      <c r="S375" s="133"/>
      <c r="V375" s="74"/>
    </row>
    <row r="376" spans="1:22" s="45" customFormat="1" ht="19.5" hidden="1" customHeight="1" x14ac:dyDescent="0.25">
      <c r="A376" s="134"/>
      <c r="B376" s="185" t="s">
        <v>785</v>
      </c>
      <c r="C376" s="227" t="s">
        <v>783</v>
      </c>
      <c r="D376" s="44" t="s">
        <v>98</v>
      </c>
      <c r="E376" s="185"/>
      <c r="F376" s="182" t="s">
        <v>579</v>
      </c>
      <c r="G376" s="107">
        <v>191961</v>
      </c>
      <c r="H376" s="107"/>
      <c r="I376" s="107">
        <v>191961</v>
      </c>
      <c r="J376" s="107"/>
      <c r="K376" s="107"/>
      <c r="L376" s="107"/>
      <c r="M376" s="107">
        <v>191961</v>
      </c>
      <c r="N376" s="215">
        <v>2020</v>
      </c>
      <c r="O376" s="182" t="s">
        <v>807</v>
      </c>
      <c r="P376" s="44"/>
      <c r="Q376" s="182"/>
      <c r="R376" s="185" t="s">
        <v>206</v>
      </c>
      <c r="S376" s="185"/>
      <c r="V376" s="74"/>
    </row>
    <row r="377" spans="1:22" s="45" customFormat="1" ht="24" hidden="1" customHeight="1" x14ac:dyDescent="0.2">
      <c r="A377" s="134"/>
      <c r="B377" s="185" t="s">
        <v>804</v>
      </c>
      <c r="C377" s="227" t="s">
        <v>805</v>
      </c>
      <c r="D377" s="44" t="s">
        <v>98</v>
      </c>
      <c r="E377" s="185"/>
      <c r="F377" s="182" t="s">
        <v>194</v>
      </c>
      <c r="G377" s="107">
        <v>103500</v>
      </c>
      <c r="H377" s="107"/>
      <c r="I377" s="107">
        <v>103500</v>
      </c>
      <c r="J377" s="107"/>
      <c r="K377" s="107"/>
      <c r="L377" s="107"/>
      <c r="M377" s="107">
        <v>103500</v>
      </c>
      <c r="N377" s="215">
        <v>2020</v>
      </c>
      <c r="O377" s="182" t="s">
        <v>808</v>
      </c>
      <c r="P377" s="44"/>
      <c r="Q377" s="182"/>
      <c r="R377" s="185" t="s">
        <v>206</v>
      </c>
      <c r="S377" s="185"/>
      <c r="U377" s="50" t="s">
        <v>581</v>
      </c>
      <c r="V377" s="50" t="s">
        <v>50</v>
      </c>
    </row>
    <row r="378" spans="1:22" ht="24" hidden="1" customHeight="1" x14ac:dyDescent="0.25">
      <c r="A378" s="356"/>
      <c r="B378" s="362" t="s">
        <v>781</v>
      </c>
      <c r="C378" s="356" t="s">
        <v>782</v>
      </c>
      <c r="D378" s="180" t="s">
        <v>98</v>
      </c>
      <c r="E378" s="180"/>
      <c r="F378" s="102" t="s">
        <v>579</v>
      </c>
      <c r="G378" s="111">
        <f>SUM(G379:G382)</f>
        <v>840000</v>
      </c>
      <c r="H378" s="108">
        <v>0</v>
      </c>
      <c r="I378" s="111">
        <f>SUM(I379:I382)</f>
        <v>840000</v>
      </c>
      <c r="J378" s="108">
        <v>0</v>
      </c>
      <c r="K378" s="108">
        <v>0</v>
      </c>
      <c r="L378" s="108">
        <v>0</v>
      </c>
      <c r="M378" s="111">
        <f>SUM(M379:M382)</f>
        <v>840000</v>
      </c>
      <c r="N378" s="213">
        <v>2020</v>
      </c>
      <c r="O378" s="423" t="s">
        <v>794</v>
      </c>
      <c r="P378" s="187"/>
      <c r="Q378" s="118"/>
      <c r="R378" s="362" t="s">
        <v>206</v>
      </c>
      <c r="S378" s="194"/>
    </row>
    <row r="379" spans="1:22" ht="13.9" hidden="1" customHeight="1" x14ac:dyDescent="0.25">
      <c r="A379" s="357"/>
      <c r="B379" s="363"/>
      <c r="C379" s="357"/>
      <c r="D379" s="181"/>
      <c r="E379" s="181"/>
      <c r="F379" s="102" t="s">
        <v>645</v>
      </c>
      <c r="G379" s="111">
        <v>41700</v>
      </c>
      <c r="H379" s="108"/>
      <c r="I379" s="111">
        <v>41700</v>
      </c>
      <c r="J379" s="108"/>
      <c r="K379" s="108"/>
      <c r="L379" s="108"/>
      <c r="M379" s="111">
        <v>41700</v>
      </c>
      <c r="N379" s="214"/>
      <c r="O379" s="424"/>
      <c r="P379" s="188"/>
      <c r="Q379" s="125"/>
      <c r="R379" s="363"/>
      <c r="S379" s="195"/>
    </row>
    <row r="380" spans="1:22" ht="13.9" hidden="1" customHeight="1" x14ac:dyDescent="0.25">
      <c r="A380" s="357"/>
      <c r="B380" s="363"/>
      <c r="C380" s="357"/>
      <c r="D380" s="181"/>
      <c r="E380" s="181"/>
      <c r="F380" s="102">
        <v>2018</v>
      </c>
      <c r="G380" s="111">
        <v>272200</v>
      </c>
      <c r="H380" s="108"/>
      <c r="I380" s="111">
        <v>272200</v>
      </c>
      <c r="J380" s="108"/>
      <c r="K380" s="108"/>
      <c r="L380" s="108"/>
      <c r="M380" s="111">
        <v>272200</v>
      </c>
      <c r="N380" s="214"/>
      <c r="O380" s="424"/>
      <c r="P380" s="188"/>
      <c r="Q380" s="125"/>
      <c r="R380" s="363"/>
      <c r="S380" s="195"/>
    </row>
    <row r="381" spans="1:22" ht="38.25" hidden="1" customHeight="1" x14ac:dyDescent="0.25">
      <c r="A381" s="357"/>
      <c r="B381" s="363"/>
      <c r="C381" s="357"/>
      <c r="D381" s="181"/>
      <c r="E381" s="181"/>
      <c r="F381" s="102">
        <v>2019</v>
      </c>
      <c r="G381" s="111">
        <v>406900</v>
      </c>
      <c r="H381" s="108"/>
      <c r="I381" s="111">
        <v>406900</v>
      </c>
      <c r="J381" s="108"/>
      <c r="K381" s="108"/>
      <c r="L381" s="108"/>
      <c r="M381" s="111">
        <v>406900</v>
      </c>
      <c r="N381" s="214"/>
      <c r="O381" s="424"/>
      <c r="P381" s="188"/>
      <c r="Q381" s="125"/>
      <c r="R381" s="363"/>
      <c r="S381" s="195"/>
    </row>
    <row r="382" spans="1:22" s="53" customFormat="1" ht="117" hidden="1" customHeight="1" x14ac:dyDescent="0.2">
      <c r="A382" s="358"/>
      <c r="B382" s="364"/>
      <c r="C382" s="182"/>
      <c r="D382" s="182"/>
      <c r="E382" s="182"/>
      <c r="F382" s="102">
        <v>2020</v>
      </c>
      <c r="G382" s="111">
        <v>119200</v>
      </c>
      <c r="H382" s="108"/>
      <c r="I382" s="111">
        <v>119200</v>
      </c>
      <c r="J382" s="108"/>
      <c r="K382" s="108"/>
      <c r="L382" s="108"/>
      <c r="M382" s="111">
        <v>119200</v>
      </c>
      <c r="N382" s="215"/>
      <c r="O382" s="425"/>
      <c r="P382" s="193"/>
      <c r="Q382" s="127"/>
      <c r="R382" s="364"/>
      <c r="S382" s="54"/>
      <c r="T382" s="51"/>
      <c r="U382" s="51"/>
      <c r="V382" s="52"/>
    </row>
    <row r="383" spans="1:22" s="43" customFormat="1" ht="198.95" hidden="1" customHeight="1" x14ac:dyDescent="0.25">
      <c r="A383" s="44"/>
      <c r="B383" s="96" t="s">
        <v>685</v>
      </c>
      <c r="C383" s="44" t="s">
        <v>328</v>
      </c>
      <c r="D383" s="104" t="s">
        <v>98</v>
      </c>
      <c r="E383" s="110"/>
      <c r="F383" s="102">
        <v>2019</v>
      </c>
      <c r="G383" s="108">
        <v>36000</v>
      </c>
      <c r="H383" s="108">
        <v>0</v>
      </c>
      <c r="I383" s="108">
        <f>SUM(J383:M383)</f>
        <v>36000</v>
      </c>
      <c r="J383" s="108">
        <v>0</v>
      </c>
      <c r="K383" s="108">
        <v>0</v>
      </c>
      <c r="L383" s="108">
        <v>0</v>
      </c>
      <c r="M383" s="108">
        <v>36000</v>
      </c>
      <c r="N383" s="102">
        <v>2019</v>
      </c>
      <c r="O383" s="102" t="s">
        <v>799</v>
      </c>
      <c r="P383" s="110"/>
      <c r="Q383" s="100"/>
      <c r="R383" s="284" t="s">
        <v>800</v>
      </c>
      <c r="S383" s="102"/>
      <c r="T383" s="47" t="s">
        <v>584</v>
      </c>
      <c r="U383" s="47" t="s">
        <v>234</v>
      </c>
      <c r="V383" s="51" t="s">
        <v>585</v>
      </c>
    </row>
    <row r="384" spans="1:22" s="43" customFormat="1" ht="80.25" hidden="1" customHeight="1" x14ac:dyDescent="0.25">
      <c r="A384" s="353"/>
      <c r="B384" s="362" t="s">
        <v>703</v>
      </c>
      <c r="C384" s="356" t="s">
        <v>718</v>
      </c>
      <c r="D384" s="180" t="s">
        <v>731</v>
      </c>
      <c r="E384" s="180" t="s">
        <v>704</v>
      </c>
      <c r="F384" s="104" t="s">
        <v>597</v>
      </c>
      <c r="G384" s="106">
        <f>SUM(G385:G387)</f>
        <v>45901.599999999999</v>
      </c>
      <c r="H384" s="106"/>
      <c r="I384" s="106">
        <f>SUM(J384:K384)</f>
        <v>45901.600000000006</v>
      </c>
      <c r="J384" s="106">
        <f>SUM(J386:J387)</f>
        <v>12258.3</v>
      </c>
      <c r="K384" s="106">
        <f>SUM(K385:K387)</f>
        <v>33643.300000000003</v>
      </c>
      <c r="L384" s="106"/>
      <c r="M384" s="106"/>
      <c r="N384" s="198">
        <v>2019</v>
      </c>
      <c r="O384" s="356" t="s">
        <v>791</v>
      </c>
      <c r="P384" s="122"/>
      <c r="Q384" s="122"/>
      <c r="R384" s="362" t="s">
        <v>206</v>
      </c>
      <c r="S384" s="187"/>
    </row>
    <row r="385" spans="1:22" s="43" customFormat="1" ht="103.7" hidden="1" customHeight="1" x14ac:dyDescent="0.25">
      <c r="A385" s="354"/>
      <c r="B385" s="363"/>
      <c r="C385" s="357"/>
      <c r="D385" s="188"/>
      <c r="E385" s="188"/>
      <c r="F385" s="104" t="s">
        <v>43</v>
      </c>
      <c r="G385" s="106">
        <v>1976.8</v>
      </c>
      <c r="H385" s="106"/>
      <c r="I385" s="106">
        <v>1976.8</v>
      </c>
      <c r="J385" s="106"/>
      <c r="K385" s="106">
        <v>1976.8</v>
      </c>
      <c r="L385" s="106"/>
      <c r="M385" s="106"/>
      <c r="N385" s="199"/>
      <c r="O385" s="357"/>
      <c r="P385" s="188"/>
      <c r="Q385" s="188"/>
      <c r="R385" s="363"/>
      <c r="S385" s="188"/>
      <c r="T385" s="47" t="s">
        <v>541</v>
      </c>
      <c r="U385" s="47" t="s">
        <v>542</v>
      </c>
      <c r="V385" s="47" t="s">
        <v>130</v>
      </c>
    </row>
    <row r="386" spans="1:22" s="43" customFormat="1" ht="119.25" hidden="1" customHeight="1" x14ac:dyDescent="0.25">
      <c r="A386" s="354"/>
      <c r="B386" s="363"/>
      <c r="C386" s="357"/>
      <c r="D386" s="188"/>
      <c r="E386" s="188"/>
      <c r="F386" s="104">
        <v>2018</v>
      </c>
      <c r="G386" s="106">
        <v>26659.5</v>
      </c>
      <c r="H386" s="106"/>
      <c r="I386" s="106">
        <v>26659.5</v>
      </c>
      <c r="J386" s="106"/>
      <c r="K386" s="106">
        <v>26659.5</v>
      </c>
      <c r="L386" s="106"/>
      <c r="M386" s="106"/>
      <c r="N386" s="199"/>
      <c r="O386" s="357"/>
      <c r="P386" s="188"/>
      <c r="Q386" s="188"/>
      <c r="R386" s="363"/>
      <c r="S386" s="188"/>
      <c r="T386" s="47"/>
      <c r="U386" s="47"/>
      <c r="V386" s="47"/>
    </row>
    <row r="387" spans="1:22" s="43" customFormat="1" ht="203.25" hidden="1" customHeight="1" x14ac:dyDescent="0.25">
      <c r="A387" s="355"/>
      <c r="B387" s="364"/>
      <c r="C387" s="358"/>
      <c r="D387" s="193"/>
      <c r="E387" s="193"/>
      <c r="F387" s="104">
        <v>2019</v>
      </c>
      <c r="G387" s="106">
        <v>17265.3</v>
      </c>
      <c r="H387" s="106"/>
      <c r="I387" s="106">
        <v>17265.3</v>
      </c>
      <c r="J387" s="106">
        <v>12258.3</v>
      </c>
      <c r="K387" s="106">
        <v>5007</v>
      </c>
      <c r="L387" s="106"/>
      <c r="M387" s="106"/>
      <c r="N387" s="200"/>
      <c r="O387" s="358"/>
      <c r="P387" s="193"/>
      <c r="Q387" s="193"/>
      <c r="R387" s="364"/>
      <c r="S387" s="193"/>
      <c r="T387" s="47"/>
      <c r="U387" s="47"/>
      <c r="V387" s="47"/>
    </row>
    <row r="388" spans="1:22" s="43" customFormat="1" ht="45.95" hidden="1" customHeight="1" x14ac:dyDescent="0.25">
      <c r="A388" s="44"/>
      <c r="B388" s="96" t="s">
        <v>690</v>
      </c>
      <c r="C388" s="44" t="s">
        <v>639</v>
      </c>
      <c r="D388" s="44" t="s">
        <v>98</v>
      </c>
      <c r="E388" s="44"/>
      <c r="F388" s="102" t="s">
        <v>657</v>
      </c>
      <c r="G388" s="108" t="s">
        <v>233</v>
      </c>
      <c r="H388" s="111"/>
      <c r="I388" s="108"/>
      <c r="J388" s="112"/>
      <c r="K388" s="108"/>
      <c r="L388" s="108"/>
      <c r="M388" s="108"/>
      <c r="N388" s="102"/>
      <c r="O388" s="100" t="s">
        <v>794</v>
      </c>
      <c r="P388" s="101"/>
      <c r="Q388" s="113"/>
      <c r="R388" s="284"/>
      <c r="S388" s="114" t="s">
        <v>788</v>
      </c>
      <c r="T388" s="47"/>
      <c r="U388" s="47"/>
      <c r="V388" s="47"/>
    </row>
    <row r="389" spans="1:22" s="77" customFormat="1" ht="94.7" hidden="1" customHeight="1" x14ac:dyDescent="0.2">
      <c r="A389" s="135"/>
      <c r="B389" s="185" t="s">
        <v>688</v>
      </c>
      <c r="C389" s="228" t="s">
        <v>656</v>
      </c>
      <c r="D389" s="182" t="s">
        <v>98</v>
      </c>
      <c r="E389" s="182"/>
      <c r="F389" s="54" t="s">
        <v>689</v>
      </c>
      <c r="G389" s="107">
        <v>85000</v>
      </c>
      <c r="H389" s="107"/>
      <c r="I389" s="107">
        <v>85000</v>
      </c>
      <c r="J389" s="107"/>
      <c r="K389" s="107"/>
      <c r="L389" s="107"/>
      <c r="M389" s="107">
        <v>85000</v>
      </c>
      <c r="N389" s="215" t="s">
        <v>233</v>
      </c>
      <c r="O389" s="127" t="s">
        <v>789</v>
      </c>
      <c r="P389" s="123"/>
      <c r="Q389" s="127"/>
      <c r="R389" s="279"/>
      <c r="S389" s="114" t="s">
        <v>788</v>
      </c>
      <c r="T389" s="75"/>
      <c r="U389" s="75"/>
      <c r="V389" s="76"/>
    </row>
    <row r="390" spans="1:22" ht="37.5" hidden="1" customHeight="1" x14ac:dyDescent="0.25">
      <c r="A390" s="44"/>
      <c r="B390" s="96" t="s">
        <v>686</v>
      </c>
      <c r="C390" s="44" t="s">
        <v>700</v>
      </c>
      <c r="D390" s="44"/>
      <c r="E390" s="97"/>
      <c r="F390" s="102" t="s">
        <v>687</v>
      </c>
      <c r="G390" s="108">
        <v>2900000</v>
      </c>
      <c r="H390" s="108"/>
      <c r="I390" s="111"/>
      <c r="J390" s="112"/>
      <c r="K390" s="112"/>
      <c r="L390" s="108"/>
      <c r="M390" s="108"/>
      <c r="N390" s="136"/>
      <c r="O390" s="44" t="s">
        <v>787</v>
      </c>
      <c r="P390" s="44"/>
      <c r="Q390" s="137"/>
      <c r="R390" s="284"/>
      <c r="S390" s="44" t="s">
        <v>786</v>
      </c>
    </row>
    <row r="391" spans="1:22" ht="13.7" hidden="1" customHeight="1" x14ac:dyDescent="0.25">
      <c r="A391" s="44"/>
      <c r="B391" s="96" t="s">
        <v>766</v>
      </c>
      <c r="C391" s="44" t="s">
        <v>540</v>
      </c>
      <c r="D391" s="44" t="s">
        <v>98</v>
      </c>
      <c r="E391" s="44"/>
      <c r="F391" s="102" t="s">
        <v>658</v>
      </c>
      <c r="G391" s="108">
        <v>688000</v>
      </c>
      <c r="H391" s="108">
        <v>0</v>
      </c>
      <c r="I391" s="111">
        <f>SUM(J391:M391)</f>
        <v>688000</v>
      </c>
      <c r="J391" s="108">
        <v>0</v>
      </c>
      <c r="K391" s="108"/>
      <c r="L391" s="108">
        <v>207500</v>
      </c>
      <c r="M391" s="108">
        <v>480500</v>
      </c>
      <c r="N391" s="136" t="s">
        <v>634</v>
      </c>
      <c r="O391" s="102" t="s">
        <v>767</v>
      </c>
      <c r="P391" s="101"/>
      <c r="Q391" s="102"/>
      <c r="R391" s="284" t="s">
        <v>206</v>
      </c>
      <c r="S391" s="102"/>
    </row>
    <row r="392" spans="1:22" ht="35.25" hidden="1" customHeight="1" x14ac:dyDescent="0.25">
      <c r="A392" s="356"/>
      <c r="B392" s="362" t="s">
        <v>727</v>
      </c>
      <c r="C392" s="356" t="s">
        <v>672</v>
      </c>
      <c r="D392" s="180" t="s">
        <v>98</v>
      </c>
      <c r="E392" s="180"/>
      <c r="F392" s="102" t="s">
        <v>423</v>
      </c>
      <c r="G392" s="111">
        <f>SUM(G393:G394)</f>
        <v>323745.01</v>
      </c>
      <c r="H392" s="111"/>
      <c r="I392" s="111">
        <f>SUM(I393:I394)</f>
        <v>323745.01</v>
      </c>
      <c r="J392" s="111"/>
      <c r="K392" s="111"/>
      <c r="L392" s="111"/>
      <c r="M392" s="111">
        <f>SUM(M393:M394)</f>
        <v>323745.01</v>
      </c>
      <c r="N392" s="213">
        <v>2019</v>
      </c>
      <c r="O392" s="423" t="s">
        <v>765</v>
      </c>
      <c r="P392" s="122"/>
      <c r="Q392" s="122"/>
      <c r="R392" s="417" t="s">
        <v>764</v>
      </c>
      <c r="S392" s="194"/>
    </row>
    <row r="393" spans="1:22" ht="123.75" hidden="1" customHeight="1" x14ac:dyDescent="0.25">
      <c r="A393" s="357"/>
      <c r="B393" s="363"/>
      <c r="C393" s="357"/>
      <c r="D393" s="181"/>
      <c r="E393" s="181"/>
      <c r="F393" s="102" t="s">
        <v>725</v>
      </c>
      <c r="G393" s="111">
        <v>147427.17000000001</v>
      </c>
      <c r="H393" s="111"/>
      <c r="I393" s="111">
        <v>147427.17000000001</v>
      </c>
      <c r="J393" s="111"/>
      <c r="K393" s="111"/>
      <c r="L393" s="111"/>
      <c r="M393" s="111">
        <v>147427.17000000001</v>
      </c>
      <c r="N393" s="214"/>
      <c r="O393" s="424"/>
      <c r="P393" s="124"/>
      <c r="Q393" s="124"/>
      <c r="R393" s="418"/>
      <c r="S393" s="195"/>
    </row>
    <row r="394" spans="1:22" ht="129" hidden="1" customHeight="1" x14ac:dyDescent="0.25">
      <c r="A394" s="358"/>
      <c r="B394" s="364"/>
      <c r="C394" s="358"/>
      <c r="D394" s="182"/>
      <c r="E394" s="182"/>
      <c r="F394" s="102" t="s">
        <v>763</v>
      </c>
      <c r="G394" s="111">
        <v>176317.84</v>
      </c>
      <c r="H394" s="111"/>
      <c r="I394" s="111">
        <v>176317.84</v>
      </c>
      <c r="J394" s="111"/>
      <c r="K394" s="111"/>
      <c r="L394" s="111"/>
      <c r="M394" s="111">
        <v>176317.84</v>
      </c>
      <c r="N394" s="215"/>
      <c r="O394" s="425"/>
      <c r="P394" s="126"/>
      <c r="Q394" s="126"/>
      <c r="R394" s="419"/>
      <c r="S394" s="54"/>
    </row>
    <row r="395" spans="1:22" ht="18" hidden="1" customHeight="1" x14ac:dyDescent="0.25">
      <c r="A395" s="138"/>
      <c r="B395" s="184" t="s">
        <v>632</v>
      </c>
      <c r="C395" s="229" t="s">
        <v>633</v>
      </c>
      <c r="D395" s="181" t="s">
        <v>98</v>
      </c>
      <c r="E395" s="181"/>
      <c r="F395" s="194" t="s">
        <v>634</v>
      </c>
      <c r="G395" s="99">
        <v>1636900</v>
      </c>
      <c r="H395" s="139"/>
      <c r="I395" s="99">
        <v>1636900</v>
      </c>
      <c r="J395" s="140"/>
      <c r="K395" s="99"/>
      <c r="L395" s="99"/>
      <c r="M395" s="99">
        <v>1636900</v>
      </c>
      <c r="N395" s="195" t="s">
        <v>544</v>
      </c>
      <c r="O395" s="125" t="s">
        <v>762</v>
      </c>
      <c r="P395" s="123"/>
      <c r="Q395" s="141"/>
      <c r="R395" s="278" t="s">
        <v>832</v>
      </c>
      <c r="S395" s="190"/>
    </row>
    <row r="396" spans="1:22" ht="39.6" hidden="1" customHeight="1" x14ac:dyDescent="0.25">
      <c r="A396" s="356"/>
      <c r="B396" s="362" t="s">
        <v>40</v>
      </c>
      <c r="C396" s="230" t="s">
        <v>831</v>
      </c>
      <c r="D396" s="180" t="s">
        <v>731</v>
      </c>
      <c r="E396" s="180" t="s">
        <v>212</v>
      </c>
      <c r="F396" s="44" t="s">
        <v>52</v>
      </c>
      <c r="G396" s="111">
        <f>I396</f>
        <v>160976.08000000002</v>
      </c>
      <c r="H396" s="111"/>
      <c r="I396" s="111">
        <f>SUM(I397:I399)</f>
        <v>160976.08000000002</v>
      </c>
      <c r="J396" s="111"/>
      <c r="K396" s="111"/>
      <c r="L396" s="111">
        <f>SUM(L397:L399)</f>
        <v>160976.08000000002</v>
      </c>
      <c r="M396" s="111"/>
      <c r="N396" s="197">
        <v>2019</v>
      </c>
      <c r="O396" s="356" t="s">
        <v>761</v>
      </c>
      <c r="P396" s="187"/>
      <c r="Q396" s="180"/>
      <c r="R396" s="183" t="s">
        <v>206</v>
      </c>
      <c r="S396" s="356"/>
    </row>
    <row r="397" spans="1:22" ht="13.9" hidden="1" customHeight="1" x14ac:dyDescent="0.25">
      <c r="A397" s="357"/>
      <c r="B397" s="363"/>
      <c r="C397" s="229"/>
      <c r="D397" s="181"/>
      <c r="E397" s="181"/>
      <c r="F397" s="44" t="s">
        <v>830</v>
      </c>
      <c r="G397" s="111">
        <f>I397</f>
        <v>4878.3999999999996</v>
      </c>
      <c r="H397" s="111"/>
      <c r="I397" s="111">
        <v>4878.3999999999996</v>
      </c>
      <c r="J397" s="111"/>
      <c r="K397" s="111"/>
      <c r="L397" s="111">
        <v>4878.3999999999996</v>
      </c>
      <c r="M397" s="111"/>
      <c r="N397" s="196"/>
      <c r="O397" s="357"/>
      <c r="P397" s="188"/>
      <c r="Q397" s="181"/>
      <c r="R397" s="184"/>
      <c r="S397" s="357"/>
    </row>
    <row r="398" spans="1:22" ht="13.9" hidden="1" customHeight="1" x14ac:dyDescent="0.25">
      <c r="A398" s="357"/>
      <c r="B398" s="363"/>
      <c r="C398" s="231"/>
      <c r="D398" s="188"/>
      <c r="E398" s="188"/>
      <c r="F398" s="104" t="s">
        <v>725</v>
      </c>
      <c r="G398" s="111">
        <v>81461.38</v>
      </c>
      <c r="H398" s="111"/>
      <c r="I398" s="111">
        <v>81461.38</v>
      </c>
      <c r="J398" s="111"/>
      <c r="K398" s="111"/>
      <c r="L398" s="111">
        <v>81461.38</v>
      </c>
      <c r="M398" s="111"/>
      <c r="N398" s="199"/>
      <c r="O398" s="357"/>
      <c r="P398" s="188"/>
      <c r="Q398" s="188"/>
      <c r="R398" s="285"/>
      <c r="S398" s="357"/>
      <c r="T398" s="78"/>
      <c r="U398" s="78"/>
      <c r="V398" s="78"/>
    </row>
    <row r="399" spans="1:22" ht="13.9" hidden="1" customHeight="1" x14ac:dyDescent="0.25">
      <c r="A399" s="358"/>
      <c r="B399" s="364"/>
      <c r="C399" s="231"/>
      <c r="D399" s="188"/>
      <c r="E399" s="188"/>
      <c r="F399" s="104" t="s">
        <v>763</v>
      </c>
      <c r="G399" s="111">
        <v>74636.3</v>
      </c>
      <c r="H399" s="111"/>
      <c r="I399" s="111">
        <v>74636.3</v>
      </c>
      <c r="J399" s="111"/>
      <c r="K399" s="111"/>
      <c r="L399" s="111">
        <v>74636.3</v>
      </c>
      <c r="M399" s="111"/>
      <c r="N399" s="199"/>
      <c r="O399" s="358"/>
      <c r="P399" s="188"/>
      <c r="Q399" s="188"/>
      <c r="R399" s="285"/>
      <c r="S399" s="358"/>
    </row>
    <row r="400" spans="1:22" s="43" customFormat="1" ht="18" hidden="1" customHeight="1" x14ac:dyDescent="0.25">
      <c r="A400" s="142"/>
      <c r="B400" s="183" t="s">
        <v>192</v>
      </c>
      <c r="C400" s="230" t="s">
        <v>193</v>
      </c>
      <c r="D400" s="44" t="s">
        <v>731</v>
      </c>
      <c r="E400" s="180"/>
      <c r="F400" s="104" t="s">
        <v>634</v>
      </c>
      <c r="G400" s="111">
        <v>245900</v>
      </c>
      <c r="H400" s="111"/>
      <c r="I400" s="111">
        <f>SUM(J400:M400)</f>
        <v>245900</v>
      </c>
      <c r="J400" s="111"/>
      <c r="K400" s="111"/>
      <c r="L400" s="111">
        <f>G400</f>
        <v>245900</v>
      </c>
      <c r="M400" s="111"/>
      <c r="N400" s="198">
        <v>2020</v>
      </c>
      <c r="O400" s="180" t="s">
        <v>758</v>
      </c>
      <c r="P400" s="187"/>
      <c r="Q400" s="187"/>
      <c r="R400" s="183" t="s">
        <v>759</v>
      </c>
      <c r="S400" s="187"/>
      <c r="T400" s="55"/>
      <c r="U400" s="55"/>
    </row>
    <row r="401" spans="1:22" s="43" customFormat="1" ht="24" hidden="1" customHeight="1" x14ac:dyDescent="0.25">
      <c r="A401" s="353"/>
      <c r="B401" s="362" t="s">
        <v>195</v>
      </c>
      <c r="C401" s="450" t="s">
        <v>644</v>
      </c>
      <c r="D401" s="180" t="s">
        <v>731</v>
      </c>
      <c r="E401" s="187"/>
      <c r="F401" s="104" t="s">
        <v>194</v>
      </c>
      <c r="G401" s="111">
        <f>SUM(G402:G405)</f>
        <v>84817</v>
      </c>
      <c r="H401" s="111"/>
      <c r="I401" s="111">
        <f>SUM(I402:I405)</f>
        <v>84817</v>
      </c>
      <c r="J401" s="111"/>
      <c r="K401" s="111">
        <f>SUM(K402:K405)</f>
        <v>0</v>
      </c>
      <c r="L401" s="111">
        <f>SUM(L402:L405)</f>
        <v>84817</v>
      </c>
      <c r="M401" s="111"/>
      <c r="N401" s="198">
        <v>2021</v>
      </c>
      <c r="O401" s="356" t="s">
        <v>757</v>
      </c>
      <c r="P401" s="187"/>
      <c r="Q401" s="356"/>
      <c r="R401" s="183" t="s">
        <v>44</v>
      </c>
      <c r="S401" s="187"/>
      <c r="T401" s="47"/>
      <c r="U401" s="47"/>
      <c r="V401" s="51" t="s">
        <v>676</v>
      </c>
    </row>
    <row r="402" spans="1:22" ht="24" hidden="1" customHeight="1" x14ac:dyDescent="0.25">
      <c r="A402" s="354"/>
      <c r="B402" s="363"/>
      <c r="C402" s="451"/>
      <c r="D402" s="188"/>
      <c r="E402" s="188"/>
      <c r="F402" s="104">
        <v>2018</v>
      </c>
      <c r="G402" s="111">
        <v>13696.9</v>
      </c>
      <c r="H402" s="111"/>
      <c r="I402" s="111">
        <v>13696.9</v>
      </c>
      <c r="J402" s="111"/>
      <c r="L402" s="111">
        <v>13696.9</v>
      </c>
      <c r="M402" s="111"/>
      <c r="N402" s="199"/>
      <c r="O402" s="357"/>
      <c r="P402" s="188"/>
      <c r="Q402" s="357"/>
      <c r="R402" s="285"/>
      <c r="S402" s="188"/>
    </row>
    <row r="403" spans="1:22" ht="26.25" hidden="1" customHeight="1" x14ac:dyDescent="0.25">
      <c r="A403" s="354"/>
      <c r="B403" s="363"/>
      <c r="C403" s="451"/>
      <c r="D403" s="188"/>
      <c r="E403" s="188"/>
      <c r="F403" s="104">
        <v>2019</v>
      </c>
      <c r="G403" s="111">
        <v>26753.9</v>
      </c>
      <c r="H403" s="111"/>
      <c r="I403" s="111">
        <v>26753.9</v>
      </c>
      <c r="J403" s="111"/>
      <c r="K403" s="111"/>
      <c r="L403" s="111">
        <v>26753.9</v>
      </c>
      <c r="M403" s="111"/>
      <c r="N403" s="199"/>
      <c r="O403" s="357"/>
      <c r="P403" s="188"/>
      <c r="Q403" s="357"/>
      <c r="R403" s="285"/>
      <c r="S403" s="188"/>
    </row>
    <row r="404" spans="1:22" ht="135" hidden="1" customHeight="1" x14ac:dyDescent="0.25">
      <c r="A404" s="354"/>
      <c r="B404" s="363"/>
      <c r="C404" s="451"/>
      <c r="D404" s="188"/>
      <c r="E404" s="188"/>
      <c r="F404" s="104">
        <v>2020</v>
      </c>
      <c r="G404" s="111">
        <v>22183.1</v>
      </c>
      <c r="H404" s="111"/>
      <c r="I404" s="111">
        <v>22183.1</v>
      </c>
      <c r="J404" s="111"/>
      <c r="K404" s="111"/>
      <c r="L404" s="111">
        <v>22183.1</v>
      </c>
      <c r="M404" s="111"/>
      <c r="N404" s="199"/>
      <c r="O404" s="357"/>
      <c r="P404" s="188"/>
      <c r="Q404" s="357"/>
      <c r="R404" s="285"/>
      <c r="S404" s="188"/>
    </row>
    <row r="405" spans="1:22" ht="133.5" hidden="1" customHeight="1" x14ac:dyDescent="0.25">
      <c r="A405" s="355"/>
      <c r="B405" s="364"/>
      <c r="C405" s="452"/>
      <c r="D405" s="193"/>
      <c r="E405" s="193"/>
      <c r="F405" s="104">
        <v>2021</v>
      </c>
      <c r="G405" s="111">
        <v>22183.1</v>
      </c>
      <c r="H405" s="111"/>
      <c r="I405" s="111">
        <v>22183.1</v>
      </c>
      <c r="J405" s="111"/>
      <c r="K405" s="111"/>
      <c r="L405" s="111">
        <v>22183.1</v>
      </c>
      <c r="M405" s="111"/>
      <c r="N405" s="200"/>
      <c r="O405" s="358"/>
      <c r="P405" s="193"/>
      <c r="Q405" s="358"/>
      <c r="R405" s="286"/>
      <c r="S405" s="193"/>
    </row>
    <row r="406" spans="1:22" ht="132.75" hidden="1" customHeight="1" x14ac:dyDescent="0.25">
      <c r="A406" s="96"/>
      <c r="B406" s="96" t="s">
        <v>740</v>
      </c>
      <c r="C406" s="96" t="s">
        <v>738</v>
      </c>
      <c r="D406" s="44" t="s">
        <v>98</v>
      </c>
      <c r="E406" s="96" t="s">
        <v>739</v>
      </c>
      <c r="F406" s="96" t="s">
        <v>52</v>
      </c>
      <c r="G406" s="107">
        <v>900000</v>
      </c>
      <c r="H406" s="107"/>
      <c r="I406" s="107">
        <v>900000</v>
      </c>
      <c r="J406" s="107"/>
      <c r="K406" s="107"/>
      <c r="L406" s="107"/>
      <c r="M406" s="107">
        <v>900000</v>
      </c>
      <c r="N406" s="215">
        <v>2019</v>
      </c>
      <c r="O406" s="96" t="s">
        <v>795</v>
      </c>
      <c r="P406" s="96"/>
      <c r="Q406" s="96"/>
      <c r="R406" s="284" t="s">
        <v>741</v>
      </c>
      <c r="S406" s="102"/>
    </row>
    <row r="407" spans="1:22" s="53" customFormat="1" ht="76.7" hidden="1" customHeight="1" x14ac:dyDescent="0.2">
      <c r="A407" s="115"/>
      <c r="B407" s="143" t="s">
        <v>674</v>
      </c>
      <c r="C407" s="232" t="s">
        <v>675</v>
      </c>
      <c r="D407" s="44" t="s">
        <v>98</v>
      </c>
      <c r="E407" s="44"/>
      <c r="F407" s="102" t="s">
        <v>586</v>
      </c>
      <c r="G407" s="111">
        <v>3415000</v>
      </c>
      <c r="H407" s="111">
        <v>3415000</v>
      </c>
      <c r="I407" s="108"/>
      <c r="J407" s="108"/>
      <c r="K407" s="108"/>
      <c r="L407" s="108"/>
      <c r="M407" s="108"/>
      <c r="N407" s="136">
        <v>2022</v>
      </c>
      <c r="O407" s="92" t="s">
        <v>613</v>
      </c>
      <c r="P407" s="92" t="s">
        <v>614</v>
      </c>
      <c r="Q407" s="100"/>
      <c r="R407" s="284" t="s">
        <v>619</v>
      </c>
      <c r="S407" s="102" t="s">
        <v>677</v>
      </c>
      <c r="T407" s="51" t="s">
        <v>589</v>
      </c>
      <c r="U407" s="51"/>
      <c r="V407" s="51" t="s">
        <v>585</v>
      </c>
    </row>
    <row r="408" spans="1:22" s="43" customFormat="1" ht="51" hidden="1" x14ac:dyDescent="0.25">
      <c r="A408" s="91"/>
      <c r="B408" s="143" t="s">
        <v>222</v>
      </c>
      <c r="C408" s="225" t="s">
        <v>610</v>
      </c>
      <c r="D408" s="186" t="s">
        <v>730</v>
      </c>
      <c r="E408" s="92" t="s">
        <v>223</v>
      </c>
      <c r="F408" s="104" t="s">
        <v>56</v>
      </c>
      <c r="G408" s="144">
        <v>7459700</v>
      </c>
      <c r="H408" s="144">
        <v>6229800</v>
      </c>
      <c r="I408" s="144">
        <v>1229900</v>
      </c>
      <c r="J408" s="144"/>
      <c r="K408" s="144"/>
      <c r="L408" s="144"/>
      <c r="M408" s="144"/>
      <c r="N408" s="93">
        <v>2020</v>
      </c>
      <c r="O408" s="92" t="s">
        <v>608</v>
      </c>
      <c r="P408" s="92"/>
      <c r="Q408" s="92" t="s">
        <v>227</v>
      </c>
      <c r="R408" s="284" t="s">
        <v>619</v>
      </c>
      <c r="S408" s="205" t="s">
        <v>663</v>
      </c>
    </row>
    <row r="409" spans="1:22" s="79" customFormat="1" ht="66.599999999999994" hidden="1" customHeight="1" x14ac:dyDescent="0.2">
      <c r="A409" s="91"/>
      <c r="B409" s="143" t="s">
        <v>224</v>
      </c>
      <c r="C409" s="225" t="s">
        <v>695</v>
      </c>
      <c r="D409" s="186" t="s">
        <v>730</v>
      </c>
      <c r="E409" s="92" t="s">
        <v>225</v>
      </c>
      <c r="F409" s="104" t="s">
        <v>226</v>
      </c>
      <c r="G409" s="144">
        <v>2861077</v>
      </c>
      <c r="H409" s="144">
        <f>M409</f>
        <v>2574969</v>
      </c>
      <c r="I409" s="144">
        <f>SUM(J409:M409)</f>
        <v>2861077</v>
      </c>
      <c r="J409" s="144"/>
      <c r="K409" s="144">
        <v>286108</v>
      </c>
      <c r="L409" s="144"/>
      <c r="M409" s="144">
        <v>2574969</v>
      </c>
      <c r="N409" s="93">
        <v>2025</v>
      </c>
      <c r="O409" s="92" t="s">
        <v>615</v>
      </c>
      <c r="P409" s="92" t="s">
        <v>614</v>
      </c>
      <c r="Q409" s="92" t="s">
        <v>227</v>
      </c>
      <c r="R409" s="284" t="s">
        <v>619</v>
      </c>
      <c r="S409" s="205" t="s">
        <v>663</v>
      </c>
      <c r="U409" s="80" t="s">
        <v>580</v>
      </c>
      <c r="V409" s="80" t="s">
        <v>50</v>
      </c>
    </row>
    <row r="410" spans="1:22" s="43" customFormat="1" ht="102.95" hidden="1" customHeight="1" x14ac:dyDescent="0.25">
      <c r="A410" s="58"/>
      <c r="B410" s="143" t="s">
        <v>598</v>
      </c>
      <c r="C410" s="145" t="s">
        <v>612</v>
      </c>
      <c r="D410" s="205" t="s">
        <v>731</v>
      </c>
      <c r="E410" s="146" t="s">
        <v>697</v>
      </c>
      <c r="F410" s="104">
        <v>2018</v>
      </c>
      <c r="G410" s="106">
        <v>13400</v>
      </c>
      <c r="H410" s="106"/>
      <c r="I410" s="106">
        <v>13400</v>
      </c>
      <c r="J410" s="106"/>
      <c r="K410" s="106"/>
      <c r="L410" s="106">
        <v>13400</v>
      </c>
      <c r="M410" s="106"/>
      <c r="N410" s="58">
        <v>2018</v>
      </c>
      <c r="O410" s="92" t="s">
        <v>609</v>
      </c>
      <c r="P410" s="58"/>
      <c r="Q410" s="58"/>
      <c r="R410" s="287" t="s">
        <v>659</v>
      </c>
      <c r="S410" s="205" t="s">
        <v>665</v>
      </c>
      <c r="T410" s="50"/>
      <c r="U410" s="50"/>
      <c r="V410" s="50"/>
    </row>
    <row r="411" spans="1:22" s="45" customFormat="1" ht="55.35" hidden="1" customHeight="1" x14ac:dyDescent="0.2">
      <c r="A411" s="58"/>
      <c r="B411" s="143" t="s">
        <v>599</v>
      </c>
      <c r="C411" s="145" t="s">
        <v>612</v>
      </c>
      <c r="D411" s="205" t="s">
        <v>731</v>
      </c>
      <c r="E411" s="147"/>
      <c r="F411" s="104">
        <v>2018</v>
      </c>
      <c r="G411" s="106">
        <v>1800</v>
      </c>
      <c r="H411" s="106"/>
      <c r="I411" s="106">
        <v>1800</v>
      </c>
      <c r="J411" s="106"/>
      <c r="K411" s="106"/>
      <c r="L411" s="106">
        <v>1800</v>
      </c>
      <c r="M411" s="106"/>
      <c r="N411" s="148">
        <v>2018</v>
      </c>
      <c r="O411" s="92" t="s">
        <v>609</v>
      </c>
      <c r="P411" s="58"/>
      <c r="Q411" s="58"/>
      <c r="R411" s="287" t="s">
        <v>659</v>
      </c>
      <c r="S411" s="205" t="s">
        <v>665</v>
      </c>
      <c r="T411" s="50" t="s">
        <v>545</v>
      </c>
      <c r="U411" s="50" t="s">
        <v>545</v>
      </c>
      <c r="V411" s="50" t="s">
        <v>348</v>
      </c>
    </row>
    <row r="412" spans="1:22" s="43" customFormat="1" ht="51.75" hidden="1" customHeight="1" x14ac:dyDescent="0.25">
      <c r="A412" s="145"/>
      <c r="B412" s="207" t="s">
        <v>696</v>
      </c>
      <c r="C412" s="145" t="s">
        <v>612</v>
      </c>
      <c r="D412" s="205" t="s">
        <v>731</v>
      </c>
      <c r="E412" s="149" t="s">
        <v>698</v>
      </c>
      <c r="F412" s="104">
        <v>2018</v>
      </c>
      <c r="G412" s="106">
        <v>5000</v>
      </c>
      <c r="H412" s="106"/>
      <c r="I412" s="106">
        <v>5000</v>
      </c>
      <c r="J412" s="106"/>
      <c r="K412" s="106"/>
      <c r="L412" s="106">
        <v>5000</v>
      </c>
      <c r="M412" s="106"/>
      <c r="N412" s="150">
        <v>2018</v>
      </c>
      <c r="O412" s="205"/>
      <c r="P412" s="145"/>
      <c r="Q412" s="145"/>
      <c r="R412" s="287" t="s">
        <v>659</v>
      </c>
      <c r="S412" s="205" t="s">
        <v>665</v>
      </c>
      <c r="T412" s="50" t="s">
        <v>530</v>
      </c>
      <c r="U412" s="50" t="s">
        <v>531</v>
      </c>
      <c r="V412" s="50" t="s">
        <v>532</v>
      </c>
    </row>
    <row r="413" spans="1:22" s="43" customFormat="1" ht="128.25" hidden="1" customHeight="1" x14ac:dyDescent="0.25">
      <c r="A413" s="115"/>
      <c r="B413" s="143" t="s">
        <v>587</v>
      </c>
      <c r="C413" s="232" t="s">
        <v>588</v>
      </c>
      <c r="D413" s="44" t="s">
        <v>131</v>
      </c>
      <c r="E413" s="44"/>
      <c r="F413" s="102">
        <v>2018</v>
      </c>
      <c r="G413" s="108">
        <v>162300</v>
      </c>
      <c r="H413" s="111">
        <v>162300</v>
      </c>
      <c r="I413" s="108"/>
      <c r="J413" s="112"/>
      <c r="K413" s="108"/>
      <c r="L413" s="108"/>
      <c r="M413" s="108"/>
      <c r="N413" s="102" t="s">
        <v>544</v>
      </c>
      <c r="O413" s="100"/>
      <c r="Q413" s="113"/>
      <c r="R413" s="284" t="s">
        <v>619</v>
      </c>
      <c r="S413" s="102" t="s">
        <v>666</v>
      </c>
      <c r="T413" s="50"/>
      <c r="U413" s="50"/>
      <c r="V413" s="50"/>
    </row>
    <row r="414" spans="1:22" ht="38.450000000000003" hidden="1" customHeight="1" x14ac:dyDescent="0.25">
      <c r="A414" s="44"/>
      <c r="B414" s="143" t="s">
        <v>235</v>
      </c>
      <c r="C414" s="44" t="s">
        <v>236</v>
      </c>
      <c r="D414" s="44" t="s">
        <v>98</v>
      </c>
      <c r="E414" s="97"/>
      <c r="F414" s="102" t="s">
        <v>237</v>
      </c>
      <c r="G414" s="108">
        <v>25000</v>
      </c>
      <c r="H414" s="108">
        <v>18000</v>
      </c>
      <c r="I414" s="112">
        <v>7000</v>
      </c>
      <c r="J414" s="112">
        <v>0</v>
      </c>
      <c r="K414" s="112">
        <v>0</v>
      </c>
      <c r="L414" s="112">
        <v>0</v>
      </c>
      <c r="M414" s="108">
        <v>7000</v>
      </c>
      <c r="N414" s="136" t="s">
        <v>622</v>
      </c>
      <c r="O414" s="44"/>
      <c r="P414" s="102"/>
      <c r="Q414" s="151"/>
      <c r="R414" s="284" t="s">
        <v>619</v>
      </c>
      <c r="S414" s="102" t="s">
        <v>667</v>
      </c>
    </row>
    <row r="415" spans="1:22" ht="63.75" hidden="1" x14ac:dyDescent="0.2">
      <c r="A415" s="44"/>
      <c r="B415" s="143" t="s">
        <v>796</v>
      </c>
      <c r="C415" s="44" t="s">
        <v>328</v>
      </c>
      <c r="D415" s="104" t="s">
        <v>98</v>
      </c>
      <c r="E415" s="49"/>
      <c r="F415" s="102">
        <v>2018</v>
      </c>
      <c r="G415" s="108">
        <v>182000</v>
      </c>
      <c r="H415" s="108">
        <v>0</v>
      </c>
      <c r="I415" s="108">
        <f>SUM(J415:M415)</f>
        <v>182000</v>
      </c>
      <c r="J415" s="108">
        <v>0</v>
      </c>
      <c r="K415" s="108">
        <v>0</v>
      </c>
      <c r="L415" s="108">
        <v>0</v>
      </c>
      <c r="M415" s="108">
        <v>182000</v>
      </c>
      <c r="N415" s="102">
        <v>2018</v>
      </c>
      <c r="O415" s="100">
        <v>0</v>
      </c>
      <c r="P415" s="49"/>
      <c r="Q415" s="100"/>
      <c r="R415" s="284" t="s">
        <v>662</v>
      </c>
      <c r="S415" s="102" t="s">
        <v>668</v>
      </c>
    </row>
    <row r="416" spans="1:22" ht="89.25" hidden="1" x14ac:dyDescent="0.25">
      <c r="A416" s="182"/>
      <c r="B416" s="208" t="s">
        <v>650</v>
      </c>
      <c r="C416" s="182" t="s">
        <v>295</v>
      </c>
      <c r="D416" s="193" t="s">
        <v>98</v>
      </c>
      <c r="E416" s="206"/>
      <c r="F416" s="102"/>
      <c r="G416" s="108" t="s">
        <v>716</v>
      </c>
      <c r="H416" s="108"/>
      <c r="I416" s="108"/>
      <c r="J416" s="108"/>
      <c r="K416" s="108"/>
      <c r="L416" s="108"/>
      <c r="M416" s="108"/>
      <c r="N416" s="215"/>
      <c r="O416" s="127"/>
      <c r="P416" s="130"/>
      <c r="Q416" s="152"/>
      <c r="R416" s="279" t="s">
        <v>213</v>
      </c>
      <c r="S416" s="102" t="s">
        <v>669</v>
      </c>
    </row>
    <row r="417" spans="1:22" ht="66" hidden="1" customHeight="1" x14ac:dyDescent="0.2">
      <c r="A417" s="44"/>
      <c r="B417" s="143" t="s">
        <v>543</v>
      </c>
      <c r="C417" s="44" t="s">
        <v>70</v>
      </c>
      <c r="D417" s="44" t="s">
        <v>131</v>
      </c>
      <c r="E417" s="44"/>
      <c r="F417" s="102" t="s">
        <v>544</v>
      </c>
      <c r="G417" s="108">
        <v>253320</v>
      </c>
      <c r="H417" s="108">
        <v>247200</v>
      </c>
      <c r="I417" s="108">
        <v>0</v>
      </c>
      <c r="J417" s="112">
        <v>0</v>
      </c>
      <c r="K417" s="112">
        <v>0</v>
      </c>
      <c r="L417" s="112">
        <v>0</v>
      </c>
      <c r="M417" s="112">
        <v>0</v>
      </c>
      <c r="N417" s="102" t="s">
        <v>544</v>
      </c>
      <c r="O417" s="49"/>
      <c r="P417" s="49"/>
      <c r="Q417" s="153"/>
      <c r="R417" s="284" t="s">
        <v>619</v>
      </c>
      <c r="S417" s="102" t="s">
        <v>670</v>
      </c>
    </row>
    <row r="418" spans="1:22" s="43" customFormat="1" ht="56.25" hidden="1" customHeight="1" x14ac:dyDescent="0.25">
      <c r="A418" s="44"/>
      <c r="B418" s="143" t="s">
        <v>797</v>
      </c>
      <c r="C418" s="44" t="s">
        <v>427</v>
      </c>
      <c r="D418" s="44" t="s">
        <v>131</v>
      </c>
      <c r="E418" s="44"/>
      <c r="F418" s="102">
        <v>2018</v>
      </c>
      <c r="G418" s="144">
        <v>154083.18</v>
      </c>
      <c r="H418" s="144">
        <v>149006.18</v>
      </c>
      <c r="I418" s="111">
        <f>SUM(J418:M418)</f>
        <v>5077</v>
      </c>
      <c r="J418" s="144">
        <v>0</v>
      </c>
      <c r="K418" s="144">
        <v>5077</v>
      </c>
      <c r="L418" s="144">
        <v>0</v>
      </c>
      <c r="M418" s="144">
        <v>0</v>
      </c>
      <c r="N418" s="136">
        <v>2018</v>
      </c>
      <c r="O418" s="151"/>
      <c r="P418" s="151"/>
      <c r="Q418" s="151"/>
      <c r="R418" s="284" t="s">
        <v>619</v>
      </c>
      <c r="S418" s="102" t="s">
        <v>671</v>
      </c>
      <c r="T418" s="81"/>
      <c r="U418" s="81"/>
    </row>
    <row r="419" spans="1:22" s="43" customFormat="1" ht="59.25" hidden="1" customHeight="1" x14ac:dyDescent="0.25">
      <c r="A419" s="44"/>
      <c r="B419" s="143" t="s">
        <v>640</v>
      </c>
      <c r="C419" s="44" t="s">
        <v>427</v>
      </c>
      <c r="D419" s="44" t="s">
        <v>131</v>
      </c>
      <c r="E419" s="44"/>
      <c r="F419" s="102">
        <v>2018</v>
      </c>
      <c r="G419" s="144">
        <v>8800</v>
      </c>
      <c r="H419" s="144"/>
      <c r="I419" s="111">
        <v>8800</v>
      </c>
      <c r="J419" s="144"/>
      <c r="K419" s="144">
        <v>8800</v>
      </c>
      <c r="L419" s="144"/>
      <c r="M419" s="144"/>
      <c r="N419" s="136">
        <v>2018</v>
      </c>
      <c r="O419" s="151"/>
      <c r="P419" s="151"/>
      <c r="Q419" s="151"/>
      <c r="R419" s="284" t="s">
        <v>619</v>
      </c>
      <c r="S419" s="102" t="s">
        <v>671</v>
      </c>
    </row>
    <row r="420" spans="1:22" ht="129" hidden="1" customHeight="1" x14ac:dyDescent="0.25">
      <c r="A420" s="154"/>
      <c r="B420" s="143" t="s">
        <v>705</v>
      </c>
      <c r="C420" s="102" t="s">
        <v>238</v>
      </c>
      <c r="D420" s="44" t="s">
        <v>98</v>
      </c>
      <c r="E420" s="100">
        <v>0</v>
      </c>
      <c r="F420" s="102" t="s">
        <v>46</v>
      </c>
      <c r="G420" s="100">
        <v>80</v>
      </c>
      <c r="H420" s="100">
        <v>80</v>
      </c>
      <c r="I420" s="100"/>
      <c r="J420" s="151"/>
      <c r="K420" s="151"/>
      <c r="L420" s="154"/>
      <c r="M420" s="154"/>
      <c r="N420" s="154"/>
      <c r="O420" s="154"/>
      <c r="P420" s="154"/>
      <c r="Q420" s="154"/>
      <c r="R420" s="284" t="s">
        <v>706</v>
      </c>
      <c r="S420" s="154"/>
    </row>
    <row r="421" spans="1:22" ht="56.25" hidden="1" customHeight="1" x14ac:dyDescent="0.25">
      <c r="A421" s="182"/>
      <c r="B421" s="208" t="s">
        <v>707</v>
      </c>
      <c r="C421" s="182" t="s">
        <v>708</v>
      </c>
      <c r="D421" s="182" t="s">
        <v>98</v>
      </c>
      <c r="E421" s="204"/>
      <c r="F421" s="54" t="s">
        <v>233</v>
      </c>
      <c r="G421" s="107">
        <v>263500</v>
      </c>
      <c r="H421" s="107">
        <v>178500</v>
      </c>
      <c r="I421" s="132">
        <v>85000</v>
      </c>
      <c r="J421" s="132">
        <v>0</v>
      </c>
      <c r="K421" s="132">
        <v>0</v>
      </c>
      <c r="L421" s="132">
        <v>0</v>
      </c>
      <c r="M421" s="107">
        <v>85000</v>
      </c>
      <c r="N421" s="201">
        <v>2019</v>
      </c>
      <c r="O421" s="54" t="s">
        <v>709</v>
      </c>
      <c r="P421" s="54"/>
      <c r="Q421" s="155"/>
      <c r="R421" s="279" t="s">
        <v>706</v>
      </c>
      <c r="S421" s="182"/>
    </row>
    <row r="422" spans="1:22" s="43" customFormat="1" ht="56.25" hidden="1" customHeight="1" x14ac:dyDescent="0.25">
      <c r="A422" s="209"/>
      <c r="B422" s="207" t="s">
        <v>710</v>
      </c>
      <c r="C422" s="233"/>
      <c r="D422" s="205" t="s">
        <v>51</v>
      </c>
      <c r="E422" s="205" t="s">
        <v>711</v>
      </c>
      <c r="F422" s="44" t="s">
        <v>43</v>
      </c>
      <c r="G422" s="90">
        <v>24.075379000000002</v>
      </c>
      <c r="H422" s="90">
        <v>4.5</v>
      </c>
      <c r="I422" s="90">
        <v>4.5</v>
      </c>
      <c r="J422" s="90"/>
      <c r="K422" s="90"/>
      <c r="L422" s="90">
        <v>24.075379000000002</v>
      </c>
      <c r="M422" s="90"/>
      <c r="N422" s="156" t="str">
        <f>RIGHT(F422,4)</f>
        <v>2017</v>
      </c>
      <c r="O422" s="157"/>
      <c r="P422" s="157"/>
      <c r="Q422" s="157"/>
      <c r="R422" s="288" t="s">
        <v>213</v>
      </c>
      <c r="S422" s="205" t="s">
        <v>712</v>
      </c>
      <c r="T422" s="50" t="s">
        <v>548</v>
      </c>
      <c r="U422" s="50" t="s">
        <v>549</v>
      </c>
      <c r="V422" s="50"/>
    </row>
    <row r="423" spans="1:22" s="43" customFormat="1" ht="56.25" hidden="1" customHeight="1" x14ac:dyDescent="0.25">
      <c r="A423" s="158"/>
      <c r="B423" s="159"/>
      <c r="C423" s="233"/>
      <c r="D423" s="157"/>
      <c r="E423" s="157"/>
      <c r="F423" s="193" t="s">
        <v>31</v>
      </c>
      <c r="G423" s="116"/>
      <c r="H423" s="116">
        <v>19.575379519999998</v>
      </c>
      <c r="I423" s="116">
        <v>19.575379519999998</v>
      </c>
      <c r="J423" s="116"/>
      <c r="K423" s="116"/>
      <c r="L423" s="116">
        <v>19.575379519999998</v>
      </c>
      <c r="M423" s="116"/>
      <c r="N423" s="160"/>
      <c r="O423" s="157"/>
      <c r="P423" s="157"/>
      <c r="Q423" s="157"/>
      <c r="R423" s="289"/>
      <c r="S423" s="161"/>
      <c r="T423" s="47" t="s">
        <v>563</v>
      </c>
      <c r="U423" s="47" t="s">
        <v>564</v>
      </c>
      <c r="V423" s="47" t="s">
        <v>565</v>
      </c>
    </row>
    <row r="424" spans="1:22" s="43" customFormat="1" ht="56.25" hidden="1" customHeight="1" x14ac:dyDescent="0.25">
      <c r="A424" s="44"/>
      <c r="B424" s="143" t="s">
        <v>547</v>
      </c>
      <c r="C424" s="44" t="s">
        <v>617</v>
      </c>
      <c r="D424" s="44" t="s">
        <v>131</v>
      </c>
      <c r="E424" s="97"/>
      <c r="F424" s="136">
        <v>2018</v>
      </c>
      <c r="G424" s="108">
        <v>58118.7</v>
      </c>
      <c r="H424" s="108">
        <v>55318.7</v>
      </c>
      <c r="I424" s="108"/>
      <c r="J424" s="108"/>
      <c r="K424" s="108"/>
      <c r="L424" s="108"/>
      <c r="M424" s="108"/>
      <c r="N424" s="100" t="s">
        <v>544</v>
      </c>
      <c r="O424" s="151"/>
      <c r="P424" s="151"/>
      <c r="Q424" s="100"/>
      <c r="R424" s="290" t="s">
        <v>642</v>
      </c>
      <c r="S424" s="82" t="s">
        <v>630</v>
      </c>
      <c r="T424" s="47" t="s">
        <v>576</v>
      </c>
      <c r="U424" s="47" t="s">
        <v>577</v>
      </c>
      <c r="V424" s="47"/>
    </row>
    <row r="425" spans="1:22" ht="223.5" hidden="1" customHeight="1" x14ac:dyDescent="0.25">
      <c r="A425" s="44"/>
      <c r="B425" s="143" t="s">
        <v>562</v>
      </c>
      <c r="C425" s="44" t="s">
        <v>618</v>
      </c>
      <c r="D425" s="44" t="s">
        <v>98</v>
      </c>
      <c r="E425" s="44"/>
      <c r="F425" s="102" t="s">
        <v>460</v>
      </c>
      <c r="G425" s="111">
        <v>1725366</v>
      </c>
      <c r="H425" s="111">
        <v>323808</v>
      </c>
      <c r="I425" s="111">
        <f t="shared" ref="I425:I487" si="10">SUM(J425:M425)</f>
        <v>1401558</v>
      </c>
      <c r="J425" s="108">
        <v>0</v>
      </c>
      <c r="K425" s="108">
        <v>0</v>
      </c>
      <c r="L425" s="108">
        <v>0</v>
      </c>
      <c r="M425" s="111">
        <v>1401558</v>
      </c>
      <c r="N425" s="136"/>
      <c r="O425" s="151"/>
      <c r="P425" s="151"/>
      <c r="Q425" s="100"/>
      <c r="R425" s="291" t="s">
        <v>213</v>
      </c>
      <c r="S425" s="102"/>
    </row>
    <row r="426" spans="1:22" ht="88.5" hidden="1" customHeight="1" x14ac:dyDescent="0.25">
      <c r="A426" s="44"/>
      <c r="B426" s="143" t="s">
        <v>573</v>
      </c>
      <c r="C426" s="44" t="s">
        <v>574</v>
      </c>
      <c r="D426" s="104" t="s">
        <v>98</v>
      </c>
      <c r="E426" s="49"/>
      <c r="F426" s="102" t="s">
        <v>575</v>
      </c>
      <c r="G426" s="108">
        <v>4500000</v>
      </c>
      <c r="H426" s="108">
        <v>0</v>
      </c>
      <c r="I426" s="99">
        <f t="shared" si="10"/>
        <v>0</v>
      </c>
      <c r="J426" s="108">
        <v>0</v>
      </c>
      <c r="K426" s="108">
        <v>0</v>
      </c>
      <c r="L426" s="108">
        <v>0</v>
      </c>
      <c r="M426" s="108">
        <v>0</v>
      </c>
      <c r="N426" s="102"/>
      <c r="O426" s="100"/>
      <c r="P426" s="151"/>
      <c r="Q426" s="100"/>
      <c r="R426" s="284" t="s">
        <v>619</v>
      </c>
      <c r="S426" s="102" t="s">
        <v>620</v>
      </c>
    </row>
    <row r="427" spans="1:22" ht="76.5" hidden="1" x14ac:dyDescent="0.25">
      <c r="A427" s="92"/>
      <c r="B427" s="143" t="s">
        <v>69</v>
      </c>
      <c r="C427" s="92" t="s">
        <v>70</v>
      </c>
      <c r="D427" s="92"/>
      <c r="E427" s="58"/>
      <c r="F427" s="44" t="s">
        <v>43</v>
      </c>
      <c r="G427" s="90">
        <f>SUM(K427:L427)</f>
        <v>40000</v>
      </c>
      <c r="H427" s="90"/>
      <c r="I427" s="99">
        <f t="shared" si="10"/>
        <v>40000</v>
      </c>
      <c r="J427" s="90"/>
      <c r="K427" s="90">
        <v>25000</v>
      </c>
      <c r="L427" s="90">
        <v>15000</v>
      </c>
      <c r="M427" s="90"/>
      <c r="N427" s="93" t="str">
        <f>RIGHT(F427,4)</f>
        <v>2017</v>
      </c>
      <c r="O427" s="92" t="s">
        <v>217</v>
      </c>
      <c r="P427" s="58"/>
      <c r="Q427" s="58"/>
      <c r="R427" s="291" t="s">
        <v>213</v>
      </c>
      <c r="S427" s="92" t="s">
        <v>216</v>
      </c>
    </row>
    <row r="428" spans="1:22" ht="51" hidden="1" x14ac:dyDescent="0.25">
      <c r="A428" s="92"/>
      <c r="B428" s="143" t="s">
        <v>64</v>
      </c>
      <c r="C428" s="92" t="s">
        <v>65</v>
      </c>
      <c r="D428" s="92" t="s">
        <v>51</v>
      </c>
      <c r="E428" s="58"/>
      <c r="F428" s="44" t="s">
        <v>66</v>
      </c>
      <c r="G428" s="90">
        <v>81800</v>
      </c>
      <c r="H428" s="90"/>
      <c r="I428" s="99">
        <f t="shared" si="10"/>
        <v>62100</v>
      </c>
      <c r="J428" s="90"/>
      <c r="K428" s="90"/>
      <c r="L428" s="90">
        <v>62100</v>
      </c>
      <c r="M428" s="90"/>
      <c r="N428" s="93" t="str">
        <f>RIGHT(F428,4)</f>
        <v>2017</v>
      </c>
      <c r="O428" s="58"/>
      <c r="P428" s="58"/>
      <c r="Q428" s="58"/>
      <c r="R428" s="291" t="s">
        <v>213</v>
      </c>
      <c r="S428" s="92"/>
    </row>
    <row r="429" spans="1:22" ht="140.25" hidden="1" x14ac:dyDescent="0.25">
      <c r="A429" s="92"/>
      <c r="B429" s="143" t="s">
        <v>68</v>
      </c>
      <c r="C429" s="92" t="s">
        <v>65</v>
      </c>
      <c r="D429" s="92" t="s">
        <v>51</v>
      </c>
      <c r="E429" s="162" t="s">
        <v>210</v>
      </c>
      <c r="F429" s="44" t="s">
        <v>66</v>
      </c>
      <c r="G429" s="90">
        <v>550000</v>
      </c>
      <c r="H429" s="90"/>
      <c r="I429" s="99">
        <f t="shared" si="10"/>
        <v>340000</v>
      </c>
      <c r="J429" s="90"/>
      <c r="K429" s="90"/>
      <c r="L429" s="90">
        <v>340000</v>
      </c>
      <c r="M429" s="90"/>
      <c r="N429" s="93" t="s">
        <v>31</v>
      </c>
      <c r="O429" s="58"/>
      <c r="P429" s="58"/>
      <c r="Q429" s="58"/>
      <c r="R429" s="291" t="s">
        <v>211</v>
      </c>
      <c r="S429" s="92"/>
    </row>
    <row r="430" spans="1:22" s="43" customFormat="1" ht="39.6" hidden="1" customHeight="1" x14ac:dyDescent="0.25">
      <c r="A430" s="58"/>
      <c r="B430" s="143" t="s">
        <v>214</v>
      </c>
      <c r="C430" s="92" t="s">
        <v>47</v>
      </c>
      <c r="D430" s="58"/>
      <c r="E430" s="58"/>
      <c r="F430" s="44" t="s">
        <v>43</v>
      </c>
      <c r="G430" s="90">
        <v>2329.9</v>
      </c>
      <c r="H430" s="90"/>
      <c r="I430" s="99">
        <f t="shared" si="10"/>
        <v>2329.9</v>
      </c>
      <c r="J430" s="90"/>
      <c r="K430" s="90"/>
      <c r="L430" s="90">
        <v>1329.9</v>
      </c>
      <c r="M430" s="90">
        <v>1000</v>
      </c>
      <c r="N430" s="93" t="s">
        <v>31</v>
      </c>
      <c r="O430" s="58"/>
      <c r="P430" s="58"/>
      <c r="Q430" s="58"/>
      <c r="R430" s="291" t="s">
        <v>208</v>
      </c>
      <c r="S430" s="92"/>
      <c r="T430" s="44" t="s">
        <v>604</v>
      </c>
      <c r="U430" s="44" t="s">
        <v>604</v>
      </c>
    </row>
    <row r="431" spans="1:22" s="43" customFormat="1" ht="102" hidden="1" customHeight="1" x14ac:dyDescent="0.25">
      <c r="A431" s="58"/>
      <c r="B431" s="143" t="s">
        <v>215</v>
      </c>
      <c r="C431" s="92" t="s">
        <v>47</v>
      </c>
      <c r="D431" s="58"/>
      <c r="E431" s="58"/>
      <c r="F431" s="44">
        <v>2017</v>
      </c>
      <c r="G431" s="90">
        <v>5935.6</v>
      </c>
      <c r="H431" s="90"/>
      <c r="I431" s="99">
        <f t="shared" si="10"/>
        <v>5935.6</v>
      </c>
      <c r="J431" s="90"/>
      <c r="K431" s="90"/>
      <c r="L431" s="90">
        <v>5935.6</v>
      </c>
      <c r="M431" s="90"/>
      <c r="N431" s="93" t="s">
        <v>31</v>
      </c>
      <c r="O431" s="58"/>
      <c r="P431" s="58"/>
      <c r="Q431" s="58"/>
      <c r="R431" s="291" t="s">
        <v>209</v>
      </c>
      <c r="S431" s="92"/>
      <c r="T431" s="44"/>
      <c r="U431" s="44"/>
    </row>
    <row r="432" spans="1:22" s="43" customFormat="1" ht="92.25" hidden="1" customHeight="1" collapsed="1" x14ac:dyDescent="0.25">
      <c r="A432" s="102"/>
      <c r="B432" s="163" t="s">
        <v>605</v>
      </c>
      <c r="C432" s="44" t="s">
        <v>98</v>
      </c>
      <c r="D432" s="102" t="s">
        <v>606</v>
      </c>
      <c r="E432" s="100">
        <v>0</v>
      </c>
      <c r="F432" s="100">
        <v>0</v>
      </c>
      <c r="G432" s="108">
        <v>0</v>
      </c>
      <c r="H432" s="108">
        <v>0</v>
      </c>
      <c r="I432" s="99">
        <f t="shared" si="10"/>
        <v>0</v>
      </c>
      <c r="J432" s="164"/>
      <c r="K432" s="164"/>
      <c r="L432" s="164"/>
      <c r="M432" s="164"/>
      <c r="N432" s="151"/>
      <c r="O432" s="151"/>
      <c r="P432" s="44"/>
      <c r="Q432" s="151"/>
      <c r="R432" s="279" t="s">
        <v>607</v>
      </c>
      <c r="S432" s="102" t="s">
        <v>629</v>
      </c>
      <c r="T432" s="47" t="s">
        <v>244</v>
      </c>
      <c r="U432" s="47" t="s">
        <v>244</v>
      </c>
      <c r="V432" s="47"/>
    </row>
    <row r="433" spans="1:22" s="45" customFormat="1" ht="105.6" hidden="1" customHeight="1" outlineLevel="1" x14ac:dyDescent="0.25">
      <c r="A433" s="135"/>
      <c r="B433" s="208" t="s">
        <v>241</v>
      </c>
      <c r="C433" s="228" t="s">
        <v>242</v>
      </c>
      <c r="D433" s="182"/>
      <c r="E433" s="182"/>
      <c r="F433" s="54" t="s">
        <v>243</v>
      </c>
      <c r="G433" s="107">
        <v>9901</v>
      </c>
      <c r="H433" s="107">
        <v>8882.7999999999993</v>
      </c>
      <c r="I433" s="99">
        <f t="shared" si="10"/>
        <v>1018.2</v>
      </c>
      <c r="J433" s="107"/>
      <c r="K433" s="107">
        <v>1018.2</v>
      </c>
      <c r="L433" s="107"/>
      <c r="M433" s="107"/>
      <c r="N433" s="215"/>
      <c r="O433" s="43"/>
      <c r="P433" s="43"/>
      <c r="Q433" s="127"/>
      <c r="R433" s="279" t="s">
        <v>44</v>
      </c>
      <c r="S433" s="54"/>
      <c r="U433" s="47" t="s">
        <v>248</v>
      </c>
      <c r="V433" s="47"/>
    </row>
    <row r="434" spans="1:22" s="45" customFormat="1" ht="92.45" hidden="1" customHeight="1" outlineLevel="1" x14ac:dyDescent="0.2">
      <c r="A434" s="165"/>
      <c r="B434" s="143" t="s">
        <v>245</v>
      </c>
      <c r="C434" s="232" t="s">
        <v>70</v>
      </c>
      <c r="D434" s="44" t="s">
        <v>246</v>
      </c>
      <c r="E434" s="44"/>
      <c r="F434" s="102" t="s">
        <v>247</v>
      </c>
      <c r="G434" s="108">
        <v>0</v>
      </c>
      <c r="H434" s="108">
        <v>0</v>
      </c>
      <c r="I434" s="99">
        <f t="shared" si="10"/>
        <v>0</v>
      </c>
      <c r="J434" s="108">
        <v>0</v>
      </c>
      <c r="K434" s="108">
        <v>0</v>
      </c>
      <c r="L434" s="108">
        <v>0</v>
      </c>
      <c r="M434" s="108">
        <v>0</v>
      </c>
      <c r="N434" s="136"/>
      <c r="Q434" s="100"/>
      <c r="R434" s="284" t="s">
        <v>48</v>
      </c>
      <c r="S434" s="102"/>
    </row>
    <row r="435" spans="1:22" s="45" customFormat="1" ht="211.7" hidden="1" customHeight="1" outlineLevel="1" x14ac:dyDescent="0.2">
      <c r="A435" s="165"/>
      <c r="B435" s="143" t="s">
        <v>249</v>
      </c>
      <c r="C435" s="232" t="s">
        <v>70</v>
      </c>
      <c r="D435" s="44" t="s">
        <v>246</v>
      </c>
      <c r="E435" s="44"/>
      <c r="F435" s="102" t="s">
        <v>247</v>
      </c>
      <c r="G435" s="108">
        <v>0</v>
      </c>
      <c r="H435" s="108">
        <v>0</v>
      </c>
      <c r="I435" s="99">
        <f t="shared" si="10"/>
        <v>0</v>
      </c>
      <c r="J435" s="108">
        <v>0</v>
      </c>
      <c r="K435" s="108">
        <v>0</v>
      </c>
      <c r="L435" s="108">
        <v>0</v>
      </c>
      <c r="M435" s="108">
        <v>0</v>
      </c>
      <c r="N435" s="136"/>
      <c r="Q435" s="100"/>
      <c r="R435" s="284" t="s">
        <v>48</v>
      </c>
      <c r="S435" s="102"/>
      <c r="U435" s="47" t="s">
        <v>252</v>
      </c>
      <c r="V435" s="47"/>
    </row>
    <row r="436" spans="1:22" s="45" customFormat="1" ht="55.35" hidden="1" customHeight="1" outlineLevel="1" x14ac:dyDescent="0.2">
      <c r="A436" s="165"/>
      <c r="B436" s="143" t="s">
        <v>250</v>
      </c>
      <c r="C436" s="232" t="s">
        <v>70</v>
      </c>
      <c r="D436" s="44" t="s">
        <v>246</v>
      </c>
      <c r="E436" s="44"/>
      <c r="F436" s="102">
        <v>2016</v>
      </c>
      <c r="G436" s="108">
        <v>7.13</v>
      </c>
      <c r="H436" s="108">
        <v>0</v>
      </c>
      <c r="I436" s="99">
        <f t="shared" si="10"/>
        <v>7.13</v>
      </c>
      <c r="J436" s="108">
        <v>0</v>
      </c>
      <c r="K436" s="108">
        <v>7.13</v>
      </c>
      <c r="L436" s="108">
        <v>0</v>
      </c>
      <c r="M436" s="108">
        <v>0</v>
      </c>
      <c r="N436" s="136"/>
      <c r="Q436" s="100"/>
      <c r="R436" s="284" t="s">
        <v>251</v>
      </c>
      <c r="S436" s="102"/>
    </row>
    <row r="437" spans="1:22" s="45" customFormat="1" ht="105.6" hidden="1" customHeight="1" outlineLevel="1" x14ac:dyDescent="0.2">
      <c r="A437" s="165"/>
      <c r="B437" s="143" t="s">
        <v>253</v>
      </c>
      <c r="C437" s="232" t="s">
        <v>70</v>
      </c>
      <c r="D437" s="44" t="s">
        <v>246</v>
      </c>
      <c r="E437" s="44"/>
      <c r="F437" s="102" t="s">
        <v>254</v>
      </c>
      <c r="G437" s="108">
        <v>7459.67</v>
      </c>
      <c r="H437" s="108">
        <v>7152.9520000000002</v>
      </c>
      <c r="I437" s="99">
        <f t="shared" si="10"/>
        <v>306.71800000000002</v>
      </c>
      <c r="J437" s="108">
        <v>0</v>
      </c>
      <c r="K437" s="108">
        <v>306.71800000000002</v>
      </c>
      <c r="L437" s="108">
        <v>0</v>
      </c>
      <c r="M437" s="108">
        <v>0</v>
      </c>
      <c r="N437" s="136"/>
      <c r="Q437" s="100"/>
      <c r="R437" s="284" t="s">
        <v>255</v>
      </c>
      <c r="S437" s="102"/>
    </row>
    <row r="438" spans="1:22" s="45" customFormat="1" ht="55.35" hidden="1" customHeight="1" outlineLevel="1" x14ac:dyDescent="0.2">
      <c r="A438" s="165"/>
      <c r="B438" s="143" t="s">
        <v>256</v>
      </c>
      <c r="C438" s="232" t="s">
        <v>70</v>
      </c>
      <c r="D438" s="44" t="s">
        <v>246</v>
      </c>
      <c r="E438" s="44"/>
      <c r="F438" s="102" t="s">
        <v>257</v>
      </c>
      <c r="G438" s="108">
        <v>2155.6149999999998</v>
      </c>
      <c r="H438" s="108">
        <v>2155.6149999999998</v>
      </c>
      <c r="I438" s="99">
        <f t="shared" si="10"/>
        <v>0</v>
      </c>
      <c r="J438" s="108">
        <v>0</v>
      </c>
      <c r="K438" s="108">
        <v>0</v>
      </c>
      <c r="L438" s="108">
        <v>0</v>
      </c>
      <c r="M438" s="108">
        <v>0</v>
      </c>
      <c r="N438" s="136"/>
      <c r="Q438" s="100"/>
      <c r="R438" s="284" t="s">
        <v>258</v>
      </c>
      <c r="S438" s="102"/>
    </row>
    <row r="439" spans="1:22" s="43" customFormat="1" ht="150" hidden="1" collapsed="1" x14ac:dyDescent="0.25">
      <c r="A439" s="165"/>
      <c r="B439" s="143" t="s">
        <v>259</v>
      </c>
      <c r="C439" s="232" t="s">
        <v>70</v>
      </c>
      <c r="D439" s="44" t="s">
        <v>246</v>
      </c>
      <c r="E439" s="44"/>
      <c r="F439" s="102" t="s">
        <v>260</v>
      </c>
      <c r="G439" s="108">
        <v>38.700000000000003</v>
      </c>
      <c r="H439" s="108">
        <v>0</v>
      </c>
      <c r="I439" s="99">
        <f t="shared" si="10"/>
        <v>0</v>
      </c>
      <c r="J439" s="108">
        <v>0</v>
      </c>
      <c r="K439" s="108">
        <v>0</v>
      </c>
      <c r="L439" s="108">
        <v>0</v>
      </c>
      <c r="M439" s="108">
        <v>0</v>
      </c>
      <c r="N439" s="136"/>
      <c r="O439" s="45"/>
      <c r="P439" s="45"/>
      <c r="Q439" s="100"/>
      <c r="R439" s="284" t="s">
        <v>251</v>
      </c>
      <c r="S439" s="102"/>
      <c r="T439" s="50" t="s">
        <v>264</v>
      </c>
      <c r="U439" s="50" t="s">
        <v>264</v>
      </c>
      <c r="V439" s="50"/>
    </row>
    <row r="440" spans="1:22" s="45" customFormat="1" ht="69.599999999999994" hidden="1" customHeight="1" outlineLevel="1" x14ac:dyDescent="0.25">
      <c r="A440" s="115"/>
      <c r="B440" s="143" t="s">
        <v>261</v>
      </c>
      <c r="C440" s="232" t="s">
        <v>262</v>
      </c>
      <c r="D440" s="44"/>
      <c r="E440" s="44"/>
      <c r="F440" s="102" t="s">
        <v>263</v>
      </c>
      <c r="G440" s="108">
        <v>350.41379999999998</v>
      </c>
      <c r="H440" s="108">
        <v>206.9785</v>
      </c>
      <c r="I440" s="99">
        <f t="shared" si="10"/>
        <v>143.4263</v>
      </c>
      <c r="J440" s="108"/>
      <c r="K440" s="108">
        <v>47.862900000000003</v>
      </c>
      <c r="L440" s="108">
        <v>95.563400000000001</v>
      </c>
      <c r="M440" s="108"/>
      <c r="N440" s="136"/>
      <c r="O440" s="43"/>
      <c r="P440" s="43"/>
      <c r="Q440" s="100"/>
      <c r="R440" s="284" t="s">
        <v>44</v>
      </c>
      <c r="S440" s="102"/>
    </row>
    <row r="441" spans="1:22" s="45" customFormat="1" ht="82.7" hidden="1" customHeight="1" outlineLevel="1" x14ac:dyDescent="0.2">
      <c r="A441" s="165"/>
      <c r="B441" s="143" t="s">
        <v>265</v>
      </c>
      <c r="C441" s="234"/>
      <c r="D441" s="44" t="s">
        <v>51</v>
      </c>
      <c r="E441" s="49"/>
      <c r="F441" s="166"/>
      <c r="G441" s="167"/>
      <c r="H441" s="167"/>
      <c r="I441" s="99">
        <f t="shared" si="10"/>
        <v>0</v>
      </c>
      <c r="J441" s="167"/>
      <c r="K441" s="167"/>
      <c r="L441" s="167"/>
      <c r="M441" s="167"/>
      <c r="N441" s="168"/>
      <c r="Q441" s="49"/>
      <c r="R441" s="292"/>
      <c r="S441" s="49"/>
    </row>
    <row r="442" spans="1:22" s="45" customFormat="1" ht="82.7" hidden="1" customHeight="1" outlineLevel="1" x14ac:dyDescent="0.2">
      <c r="A442" s="165"/>
      <c r="B442" s="143" t="s">
        <v>266</v>
      </c>
      <c r="C442" s="232" t="s">
        <v>267</v>
      </c>
      <c r="D442" s="44" t="s">
        <v>54</v>
      </c>
      <c r="E442" s="44"/>
      <c r="F442" s="102">
        <v>2014</v>
      </c>
      <c r="G442" s="108">
        <v>6.4243000000000006</v>
      </c>
      <c r="H442" s="108">
        <v>0</v>
      </c>
      <c r="I442" s="99">
        <f t="shared" si="10"/>
        <v>3.3494999999999999</v>
      </c>
      <c r="J442" s="108">
        <v>0</v>
      </c>
      <c r="K442" s="108">
        <v>3.3494999999999999</v>
      </c>
      <c r="L442" s="108">
        <v>0</v>
      </c>
      <c r="M442" s="108">
        <v>0</v>
      </c>
      <c r="N442" s="136"/>
      <c r="Q442" s="100"/>
      <c r="R442" s="284" t="s">
        <v>268</v>
      </c>
      <c r="S442" s="102"/>
    </row>
    <row r="443" spans="1:22" s="45" customFormat="1" ht="96.6" hidden="1" customHeight="1" outlineLevel="1" x14ac:dyDescent="0.2">
      <c r="A443" s="165"/>
      <c r="B443" s="143" t="s">
        <v>269</v>
      </c>
      <c r="C443" s="232" t="s">
        <v>267</v>
      </c>
      <c r="D443" s="44" t="s">
        <v>54</v>
      </c>
      <c r="E443" s="44"/>
      <c r="F443" s="102" t="s">
        <v>260</v>
      </c>
      <c r="G443" s="108">
        <v>39.957000000000001</v>
      </c>
      <c r="H443" s="108">
        <v>31.457000000000001</v>
      </c>
      <c r="I443" s="99">
        <f t="shared" si="10"/>
        <v>8.5</v>
      </c>
      <c r="J443" s="108">
        <v>0</v>
      </c>
      <c r="K443" s="108">
        <v>0</v>
      </c>
      <c r="L443" s="108">
        <v>8.5</v>
      </c>
      <c r="M443" s="108">
        <v>0</v>
      </c>
      <c r="N443" s="136"/>
      <c r="Q443" s="100"/>
      <c r="R443" s="284">
        <v>0</v>
      </c>
      <c r="S443" s="102"/>
    </row>
    <row r="444" spans="1:22" s="45" customFormat="1" ht="82.7" hidden="1" customHeight="1" outlineLevel="1" x14ac:dyDescent="0.2">
      <c r="A444" s="165"/>
      <c r="B444" s="143" t="s">
        <v>270</v>
      </c>
      <c r="C444" s="232" t="s">
        <v>267</v>
      </c>
      <c r="D444" s="44" t="s">
        <v>54</v>
      </c>
      <c r="E444" s="44"/>
      <c r="F444" s="102" t="s">
        <v>247</v>
      </c>
      <c r="G444" s="108">
        <v>32.3977</v>
      </c>
      <c r="H444" s="108">
        <v>0</v>
      </c>
      <c r="I444" s="99">
        <f t="shared" si="10"/>
        <v>25.7562</v>
      </c>
      <c r="J444" s="108">
        <v>0</v>
      </c>
      <c r="K444" s="108">
        <v>0</v>
      </c>
      <c r="L444" s="108">
        <v>25.7562</v>
      </c>
      <c r="M444" s="108">
        <v>0</v>
      </c>
      <c r="N444" s="136"/>
      <c r="Q444" s="100"/>
      <c r="R444" s="284" t="s">
        <v>271</v>
      </c>
      <c r="S444" s="102"/>
    </row>
    <row r="445" spans="1:22" s="45" customFormat="1" ht="66.599999999999994" hidden="1" customHeight="1" outlineLevel="1" x14ac:dyDescent="0.2">
      <c r="A445" s="165"/>
      <c r="B445" s="143" t="s">
        <v>272</v>
      </c>
      <c r="C445" s="232" t="s">
        <v>267</v>
      </c>
      <c r="D445" s="44" t="s">
        <v>54</v>
      </c>
      <c r="E445" s="44"/>
      <c r="F445" s="102">
        <v>2014</v>
      </c>
      <c r="G445" s="108">
        <v>2.4729999999999999</v>
      </c>
      <c r="H445" s="108">
        <v>0</v>
      </c>
      <c r="I445" s="99">
        <f t="shared" si="10"/>
        <v>1.5544</v>
      </c>
      <c r="J445" s="108">
        <v>0</v>
      </c>
      <c r="K445" s="108">
        <v>0</v>
      </c>
      <c r="L445" s="108">
        <v>1.5544</v>
      </c>
      <c r="M445" s="108">
        <v>0</v>
      </c>
      <c r="N445" s="136"/>
      <c r="Q445" s="100"/>
      <c r="R445" s="284" t="s">
        <v>268</v>
      </c>
      <c r="S445" s="102"/>
    </row>
    <row r="446" spans="1:22" s="45" customFormat="1" ht="84" hidden="1" customHeight="1" outlineLevel="1" x14ac:dyDescent="0.2">
      <c r="A446" s="165"/>
      <c r="B446" s="143" t="s">
        <v>273</v>
      </c>
      <c r="C446" s="234"/>
      <c r="D446" s="44" t="s">
        <v>51</v>
      </c>
      <c r="E446" s="49"/>
      <c r="F446" s="166"/>
      <c r="G446" s="167"/>
      <c r="H446" s="167"/>
      <c r="I446" s="99">
        <f t="shared" si="10"/>
        <v>0</v>
      </c>
      <c r="J446" s="167"/>
      <c r="K446" s="167"/>
      <c r="L446" s="167"/>
      <c r="M446" s="167"/>
      <c r="N446" s="168"/>
      <c r="Q446" s="49"/>
      <c r="R446" s="292"/>
      <c r="S446" s="49"/>
    </row>
    <row r="447" spans="1:22" s="45" customFormat="1" ht="82.7" hidden="1" customHeight="1" outlineLevel="1" x14ac:dyDescent="0.2">
      <c r="A447" s="165"/>
      <c r="B447" s="143" t="s">
        <v>274</v>
      </c>
      <c r="C447" s="232" t="s">
        <v>267</v>
      </c>
      <c r="D447" s="44" t="s">
        <v>54</v>
      </c>
      <c r="E447" s="44"/>
      <c r="F447" s="102" t="s">
        <v>260</v>
      </c>
      <c r="G447" s="108">
        <v>0</v>
      </c>
      <c r="H447" s="108">
        <v>88.873500000000007</v>
      </c>
      <c r="I447" s="99">
        <f t="shared" si="10"/>
        <v>5</v>
      </c>
      <c r="J447" s="108">
        <v>0</v>
      </c>
      <c r="K447" s="108">
        <v>0</v>
      </c>
      <c r="L447" s="108">
        <v>5</v>
      </c>
      <c r="M447" s="108">
        <v>0</v>
      </c>
      <c r="N447" s="136"/>
      <c r="Q447" s="100"/>
      <c r="R447" s="284" t="s">
        <v>48</v>
      </c>
      <c r="S447" s="102"/>
    </row>
    <row r="448" spans="1:22" s="45" customFormat="1" ht="85.7" hidden="1" customHeight="1" outlineLevel="1" x14ac:dyDescent="0.2">
      <c r="A448" s="165"/>
      <c r="B448" s="143" t="s">
        <v>275</v>
      </c>
      <c r="C448" s="232" t="s">
        <v>267</v>
      </c>
      <c r="D448" s="44" t="s">
        <v>54</v>
      </c>
      <c r="E448" s="44"/>
      <c r="F448" s="102">
        <v>2014</v>
      </c>
      <c r="G448" s="108">
        <v>15.399899999999999</v>
      </c>
      <c r="H448" s="108">
        <v>0</v>
      </c>
      <c r="I448" s="99">
        <f t="shared" si="10"/>
        <v>9.7547999999999995</v>
      </c>
      <c r="J448" s="108">
        <v>0</v>
      </c>
      <c r="K448" s="108">
        <v>0</v>
      </c>
      <c r="L448" s="108">
        <v>9.7547999999999995</v>
      </c>
      <c r="M448" s="108">
        <v>0</v>
      </c>
      <c r="N448" s="136"/>
      <c r="Q448" s="100"/>
      <c r="R448" s="284" t="s">
        <v>268</v>
      </c>
      <c r="S448" s="102"/>
    </row>
    <row r="449" spans="1:22" s="45" customFormat="1" ht="92.45" hidden="1" customHeight="1" outlineLevel="1" x14ac:dyDescent="0.2">
      <c r="A449" s="165"/>
      <c r="B449" s="143" t="s">
        <v>276</v>
      </c>
      <c r="C449" s="232" t="s">
        <v>267</v>
      </c>
      <c r="D449" s="44" t="s">
        <v>54</v>
      </c>
      <c r="E449" s="44"/>
      <c r="F449" s="102" t="s">
        <v>257</v>
      </c>
      <c r="G449" s="108">
        <v>0</v>
      </c>
      <c r="H449" s="108">
        <v>0</v>
      </c>
      <c r="I449" s="99">
        <f t="shared" si="10"/>
        <v>12</v>
      </c>
      <c r="J449" s="108">
        <v>0</v>
      </c>
      <c r="K449" s="108">
        <v>0</v>
      </c>
      <c r="L449" s="108">
        <v>12</v>
      </c>
      <c r="M449" s="108">
        <v>0</v>
      </c>
      <c r="N449" s="136"/>
      <c r="Q449" s="100"/>
      <c r="R449" s="284">
        <v>0</v>
      </c>
      <c r="S449" s="102"/>
    </row>
    <row r="450" spans="1:22" s="45" customFormat="1" ht="82.7" hidden="1" customHeight="1" outlineLevel="1" x14ac:dyDescent="0.2">
      <c r="A450" s="165"/>
      <c r="B450" s="143" t="s">
        <v>277</v>
      </c>
      <c r="C450" s="232" t="s">
        <v>267</v>
      </c>
      <c r="D450" s="44" t="s">
        <v>54</v>
      </c>
      <c r="E450" s="44"/>
      <c r="F450" s="102">
        <v>2015</v>
      </c>
      <c r="G450" s="108">
        <v>0</v>
      </c>
      <c r="H450" s="108">
        <v>0</v>
      </c>
      <c r="I450" s="99">
        <f t="shared" si="10"/>
        <v>12</v>
      </c>
      <c r="J450" s="108">
        <v>0</v>
      </c>
      <c r="K450" s="108">
        <v>12</v>
      </c>
      <c r="L450" s="108">
        <v>0</v>
      </c>
      <c r="M450" s="108">
        <v>0</v>
      </c>
      <c r="N450" s="136"/>
      <c r="Q450" s="100"/>
      <c r="R450" s="284">
        <v>0</v>
      </c>
      <c r="S450" s="102"/>
    </row>
    <row r="451" spans="1:22" s="45" customFormat="1" ht="82.7" hidden="1" customHeight="1" outlineLevel="1" x14ac:dyDescent="0.2">
      <c r="A451" s="165"/>
      <c r="B451" s="143" t="s">
        <v>278</v>
      </c>
      <c r="C451" s="232" t="s">
        <v>267</v>
      </c>
      <c r="D451" s="44" t="s">
        <v>54</v>
      </c>
      <c r="E451" s="44"/>
      <c r="F451" s="102">
        <v>2015</v>
      </c>
      <c r="G451" s="108">
        <v>0</v>
      </c>
      <c r="H451" s="108">
        <v>0</v>
      </c>
      <c r="I451" s="99">
        <f t="shared" si="10"/>
        <v>6.6420000000000003</v>
      </c>
      <c r="J451" s="108">
        <v>0</v>
      </c>
      <c r="K451" s="108">
        <v>6.6420000000000003</v>
      </c>
      <c r="L451" s="108">
        <v>0</v>
      </c>
      <c r="M451" s="108">
        <v>0</v>
      </c>
      <c r="N451" s="136"/>
      <c r="Q451" s="100"/>
      <c r="R451" s="284">
        <v>0</v>
      </c>
      <c r="S451" s="102"/>
    </row>
    <row r="452" spans="1:22" s="45" customFormat="1" ht="82.7" hidden="1" customHeight="1" outlineLevel="1" x14ac:dyDescent="0.2">
      <c r="A452" s="165"/>
      <c r="B452" s="143" t="s">
        <v>279</v>
      </c>
      <c r="C452" s="232" t="s">
        <v>267</v>
      </c>
      <c r="D452" s="44" t="s">
        <v>54</v>
      </c>
      <c r="E452" s="44"/>
      <c r="F452" s="102">
        <v>2016</v>
      </c>
      <c r="G452" s="108">
        <v>0</v>
      </c>
      <c r="H452" s="108">
        <v>0</v>
      </c>
      <c r="I452" s="99">
        <f t="shared" si="10"/>
        <v>4.5857999999999999</v>
      </c>
      <c r="J452" s="108">
        <v>0</v>
      </c>
      <c r="K452" s="108">
        <v>0</v>
      </c>
      <c r="L452" s="108">
        <v>4.5857999999999999</v>
      </c>
      <c r="M452" s="108">
        <v>0</v>
      </c>
      <c r="N452" s="136"/>
      <c r="Q452" s="100"/>
      <c r="R452" s="284">
        <v>0</v>
      </c>
      <c r="S452" s="102"/>
    </row>
    <row r="453" spans="1:22" s="45" customFormat="1" ht="82.7" hidden="1" customHeight="1" outlineLevel="1" x14ac:dyDescent="0.2">
      <c r="A453" s="165"/>
      <c r="B453" s="143" t="s">
        <v>280</v>
      </c>
      <c r="C453" s="232" t="s">
        <v>267</v>
      </c>
      <c r="D453" s="44" t="s">
        <v>54</v>
      </c>
      <c r="E453" s="44"/>
      <c r="F453" s="102">
        <v>2016</v>
      </c>
      <c r="G453" s="108">
        <v>0</v>
      </c>
      <c r="H453" s="108">
        <v>0</v>
      </c>
      <c r="I453" s="99">
        <f t="shared" si="10"/>
        <v>4</v>
      </c>
      <c r="J453" s="108">
        <v>0</v>
      </c>
      <c r="K453" s="108">
        <v>0</v>
      </c>
      <c r="L453" s="108">
        <v>4</v>
      </c>
      <c r="M453" s="108">
        <v>0</v>
      </c>
      <c r="N453" s="136"/>
      <c r="Q453" s="100"/>
      <c r="R453" s="284">
        <v>0</v>
      </c>
      <c r="S453" s="102"/>
    </row>
    <row r="454" spans="1:22" s="45" customFormat="1" ht="97.35" hidden="1" customHeight="1" outlineLevel="1" x14ac:dyDescent="0.2">
      <c r="A454" s="165"/>
      <c r="B454" s="143" t="s">
        <v>281</v>
      </c>
      <c r="C454" s="232" t="s">
        <v>267</v>
      </c>
      <c r="D454" s="44" t="s">
        <v>54</v>
      </c>
      <c r="E454" s="44"/>
      <c r="F454" s="102">
        <v>2016</v>
      </c>
      <c r="G454" s="108">
        <v>0</v>
      </c>
      <c r="H454" s="108">
        <v>0</v>
      </c>
      <c r="I454" s="99">
        <f t="shared" si="10"/>
        <v>9</v>
      </c>
      <c r="J454" s="108">
        <v>0</v>
      </c>
      <c r="K454" s="108">
        <v>0</v>
      </c>
      <c r="L454" s="108">
        <v>9</v>
      </c>
      <c r="M454" s="108">
        <v>0</v>
      </c>
      <c r="N454" s="136"/>
      <c r="Q454" s="100"/>
      <c r="R454" s="284">
        <v>0</v>
      </c>
      <c r="S454" s="102"/>
    </row>
    <row r="455" spans="1:22" s="45" customFormat="1" ht="250.7" hidden="1" customHeight="1" outlineLevel="1" x14ac:dyDescent="0.2">
      <c r="A455" s="165"/>
      <c r="B455" s="143" t="s">
        <v>282</v>
      </c>
      <c r="C455" s="232" t="s">
        <v>267</v>
      </c>
      <c r="D455" s="44" t="s">
        <v>51</v>
      </c>
      <c r="E455" s="44"/>
      <c r="F455" s="102">
        <v>2015</v>
      </c>
      <c r="G455" s="108">
        <v>12.143799999999999</v>
      </c>
      <c r="H455" s="108">
        <v>0</v>
      </c>
      <c r="I455" s="99">
        <f t="shared" si="10"/>
        <v>9.4881000000000011</v>
      </c>
      <c r="J455" s="108">
        <v>0</v>
      </c>
      <c r="K455" s="108">
        <v>0</v>
      </c>
      <c r="L455" s="108">
        <v>9.4881000000000011</v>
      </c>
      <c r="M455" s="108">
        <v>0</v>
      </c>
      <c r="N455" s="136"/>
      <c r="Q455" s="100"/>
      <c r="R455" s="284">
        <v>0</v>
      </c>
      <c r="S455" s="102"/>
    </row>
    <row r="456" spans="1:22" s="45" customFormat="1" ht="118.7" hidden="1" customHeight="1" outlineLevel="1" x14ac:dyDescent="0.2">
      <c r="A456" s="165"/>
      <c r="B456" s="143" t="s">
        <v>283</v>
      </c>
      <c r="C456" s="232" t="s">
        <v>267</v>
      </c>
      <c r="D456" s="44" t="s">
        <v>54</v>
      </c>
      <c r="E456" s="44"/>
      <c r="F456" s="102" t="s">
        <v>247</v>
      </c>
      <c r="G456" s="108">
        <v>55.843599999999995</v>
      </c>
      <c r="H456" s="108">
        <v>0</v>
      </c>
      <c r="I456" s="99">
        <f t="shared" si="10"/>
        <v>44.513400000000004</v>
      </c>
      <c r="J456" s="108">
        <v>0</v>
      </c>
      <c r="K456" s="108">
        <v>44.513400000000004</v>
      </c>
      <c r="L456" s="108">
        <v>0</v>
      </c>
      <c r="M456" s="108">
        <v>0</v>
      </c>
      <c r="N456" s="136"/>
      <c r="Q456" s="100"/>
      <c r="R456" s="284" t="s">
        <v>268</v>
      </c>
      <c r="S456" s="102"/>
    </row>
    <row r="457" spans="1:22" s="45" customFormat="1" ht="105.6" hidden="1" customHeight="1" outlineLevel="1" x14ac:dyDescent="0.2">
      <c r="A457" s="165"/>
      <c r="B457" s="143" t="s">
        <v>284</v>
      </c>
      <c r="C457" s="232" t="s">
        <v>267</v>
      </c>
      <c r="D457" s="44" t="s">
        <v>54</v>
      </c>
      <c r="E457" s="44"/>
      <c r="F457" s="102">
        <v>2016</v>
      </c>
      <c r="G457" s="108">
        <v>0</v>
      </c>
      <c r="H457" s="108">
        <v>0</v>
      </c>
      <c r="I457" s="99">
        <f t="shared" si="10"/>
        <v>8</v>
      </c>
      <c r="J457" s="108">
        <v>0</v>
      </c>
      <c r="K457" s="108">
        <v>0</v>
      </c>
      <c r="L457" s="108">
        <v>8</v>
      </c>
      <c r="M457" s="108">
        <v>0</v>
      </c>
      <c r="N457" s="136"/>
      <c r="Q457" s="100"/>
      <c r="R457" s="284">
        <v>0</v>
      </c>
      <c r="S457" s="102"/>
    </row>
    <row r="458" spans="1:22" s="43" customFormat="1" ht="55.35" hidden="1" customHeight="1" collapsed="1" x14ac:dyDescent="0.25">
      <c r="A458" s="165"/>
      <c r="B458" s="143" t="s">
        <v>285</v>
      </c>
      <c r="C458" s="232" t="s">
        <v>267</v>
      </c>
      <c r="D458" s="44" t="s">
        <v>54</v>
      </c>
      <c r="E458" s="44"/>
      <c r="F458" s="102">
        <v>2017</v>
      </c>
      <c r="G458" s="108">
        <v>33.929199999999994</v>
      </c>
      <c r="H458" s="108">
        <v>33.929199999999994</v>
      </c>
      <c r="I458" s="99">
        <f t="shared" si="10"/>
        <v>0</v>
      </c>
      <c r="J458" s="108">
        <v>0</v>
      </c>
      <c r="K458" s="108">
        <v>0</v>
      </c>
      <c r="L458" s="108">
        <v>0</v>
      </c>
      <c r="M458" s="108">
        <v>0</v>
      </c>
      <c r="N458" s="136"/>
      <c r="O458" s="45"/>
      <c r="P458" s="45"/>
      <c r="Q458" s="100"/>
      <c r="R458" s="284">
        <v>0</v>
      </c>
      <c r="S458" s="102"/>
      <c r="T458" s="50" t="s">
        <v>289</v>
      </c>
      <c r="U458" s="50" t="s">
        <v>289</v>
      </c>
      <c r="V458" s="50"/>
    </row>
    <row r="459" spans="1:22" s="45" customFormat="1" ht="92.45" hidden="1" customHeight="1" outlineLevel="1" x14ac:dyDescent="0.25">
      <c r="A459" s="115"/>
      <c r="B459" s="143" t="s">
        <v>286</v>
      </c>
      <c r="C459" s="232" t="s">
        <v>262</v>
      </c>
      <c r="D459" s="44"/>
      <c r="E459" s="44"/>
      <c r="F459" s="102" t="s">
        <v>287</v>
      </c>
      <c r="G459" s="108">
        <v>83.308300000000003</v>
      </c>
      <c r="H459" s="108">
        <v>25.5</v>
      </c>
      <c r="I459" s="99">
        <f t="shared" si="10"/>
        <v>57.808300000000003</v>
      </c>
      <c r="J459" s="108"/>
      <c r="K459" s="108"/>
      <c r="L459" s="108">
        <v>57.808300000000003</v>
      </c>
      <c r="M459" s="108"/>
      <c r="N459" s="136"/>
      <c r="O459" s="43"/>
      <c r="P459" s="43"/>
      <c r="Q459" s="100"/>
      <c r="R459" s="284" t="s">
        <v>288</v>
      </c>
      <c r="S459" s="102"/>
    </row>
    <row r="460" spans="1:22" s="45" customFormat="1" ht="69" hidden="1" customHeight="1" outlineLevel="1" x14ac:dyDescent="0.2">
      <c r="A460" s="165"/>
      <c r="B460" s="143" t="s">
        <v>290</v>
      </c>
      <c r="C460" s="232" t="s">
        <v>267</v>
      </c>
      <c r="D460" s="44" t="s">
        <v>54</v>
      </c>
      <c r="E460" s="44"/>
      <c r="F460" s="102" t="s">
        <v>257</v>
      </c>
      <c r="G460" s="108">
        <v>31.396570000000001</v>
      </c>
      <c r="H460" s="108">
        <v>0</v>
      </c>
      <c r="I460" s="99">
        <f t="shared" si="10"/>
        <v>23.672999999999998</v>
      </c>
      <c r="J460" s="108">
        <v>0</v>
      </c>
      <c r="K460" s="108">
        <v>23.672999999999998</v>
      </c>
      <c r="L460" s="108">
        <v>0</v>
      </c>
      <c r="M460" s="108">
        <v>0</v>
      </c>
      <c r="N460" s="136"/>
      <c r="Q460" s="100"/>
      <c r="R460" s="284" t="s">
        <v>251</v>
      </c>
      <c r="S460" s="102"/>
    </row>
    <row r="461" spans="1:22" s="45" customFormat="1" ht="82.7" hidden="1" customHeight="1" outlineLevel="1" x14ac:dyDescent="0.2">
      <c r="A461" s="165"/>
      <c r="B461" s="143" t="s">
        <v>291</v>
      </c>
      <c r="C461" s="234"/>
      <c r="D461" s="44" t="s">
        <v>51</v>
      </c>
      <c r="E461" s="49"/>
      <c r="F461" s="166"/>
      <c r="G461" s="167"/>
      <c r="H461" s="167"/>
      <c r="I461" s="99">
        <f t="shared" si="10"/>
        <v>0</v>
      </c>
      <c r="J461" s="167"/>
      <c r="K461" s="167"/>
      <c r="L461" s="167"/>
      <c r="M461" s="167"/>
      <c r="N461" s="168"/>
      <c r="Q461" s="49"/>
      <c r="R461" s="292"/>
      <c r="S461" s="49"/>
    </row>
    <row r="462" spans="1:22" s="43" customFormat="1" ht="202.7" hidden="1" customHeight="1" collapsed="1" x14ac:dyDescent="0.25">
      <c r="A462" s="165"/>
      <c r="B462" s="207" t="s">
        <v>292</v>
      </c>
      <c r="C462" s="230" t="s">
        <v>267</v>
      </c>
      <c r="D462" s="180" t="s">
        <v>54</v>
      </c>
      <c r="E462" s="180"/>
      <c r="F462" s="194" t="s">
        <v>287</v>
      </c>
      <c r="G462" s="99">
        <v>0</v>
      </c>
      <c r="H462" s="99">
        <v>0</v>
      </c>
      <c r="I462" s="99">
        <f t="shared" si="10"/>
        <v>55.5</v>
      </c>
      <c r="J462" s="99">
        <v>0</v>
      </c>
      <c r="K462" s="99">
        <v>0</v>
      </c>
      <c r="L462" s="99">
        <v>55.5</v>
      </c>
      <c r="M462" s="99">
        <v>0</v>
      </c>
      <c r="N462" s="213"/>
      <c r="O462" s="45"/>
      <c r="P462" s="45"/>
      <c r="Q462" s="118"/>
      <c r="R462" s="277" t="s">
        <v>293</v>
      </c>
      <c r="S462" s="194"/>
      <c r="T462" s="50" t="s">
        <v>298</v>
      </c>
      <c r="U462" s="50" t="s">
        <v>299</v>
      </c>
      <c r="V462" s="50" t="s">
        <v>300</v>
      </c>
    </row>
    <row r="463" spans="1:22" s="43" customFormat="1" ht="72.95" hidden="1" customHeight="1" x14ac:dyDescent="0.25">
      <c r="A463" s="115"/>
      <c r="B463" s="143" t="s">
        <v>294</v>
      </c>
      <c r="C463" s="44" t="s">
        <v>295</v>
      </c>
      <c r="D463" s="44"/>
      <c r="E463" s="44"/>
      <c r="F463" s="102" t="s">
        <v>296</v>
      </c>
      <c r="G463" s="108">
        <v>7980.9</v>
      </c>
      <c r="H463" s="108">
        <v>7063.7</v>
      </c>
      <c r="I463" s="99">
        <f t="shared" si="10"/>
        <v>917.2</v>
      </c>
      <c r="J463" s="108"/>
      <c r="K463" s="108"/>
      <c r="L463" s="108"/>
      <c r="M463" s="108">
        <v>917.2</v>
      </c>
      <c r="N463" s="136"/>
      <c r="O463" s="151"/>
      <c r="P463" s="151"/>
      <c r="Q463" s="100"/>
      <c r="R463" s="284" t="s">
        <v>297</v>
      </c>
      <c r="S463" s="102"/>
      <c r="T463" s="47" t="s">
        <v>303</v>
      </c>
      <c r="U463" s="47" t="s">
        <v>304</v>
      </c>
      <c r="V463" s="47" t="s">
        <v>305</v>
      </c>
    </row>
    <row r="464" spans="1:22" s="43" customFormat="1" ht="95.45" hidden="1" customHeight="1" x14ac:dyDescent="0.25">
      <c r="A464" s="115"/>
      <c r="B464" s="143" t="s">
        <v>301</v>
      </c>
      <c r="C464" s="44" t="s">
        <v>628</v>
      </c>
      <c r="D464" s="44"/>
      <c r="E464" s="44"/>
      <c r="F464" s="102" t="s">
        <v>302</v>
      </c>
      <c r="G464" s="108">
        <v>131.1</v>
      </c>
      <c r="H464" s="108"/>
      <c r="I464" s="99">
        <f t="shared" si="10"/>
        <v>131.1</v>
      </c>
      <c r="J464" s="108"/>
      <c r="K464" s="108"/>
      <c r="L464" s="108"/>
      <c r="M464" s="108">
        <f>4.1+127</f>
        <v>131.1</v>
      </c>
      <c r="N464" s="136"/>
      <c r="O464" s="151"/>
      <c r="P464" s="151"/>
      <c r="Q464" s="100"/>
      <c r="R464" s="284" t="s">
        <v>297</v>
      </c>
      <c r="S464" s="102"/>
      <c r="T464" s="50" t="s">
        <v>309</v>
      </c>
      <c r="U464" s="50" t="s">
        <v>310</v>
      </c>
      <c r="V464" s="50" t="s">
        <v>311</v>
      </c>
    </row>
    <row r="465" spans="1:22" s="43" customFormat="1" ht="40.700000000000003" hidden="1" customHeight="1" x14ac:dyDescent="0.25">
      <c r="A465" s="44"/>
      <c r="B465" s="143" t="s">
        <v>306</v>
      </c>
      <c r="C465" s="44" t="s">
        <v>307</v>
      </c>
      <c r="D465" s="44"/>
      <c r="E465" s="44"/>
      <c r="F465" s="102" t="s">
        <v>308</v>
      </c>
      <c r="G465" s="108">
        <v>6.05</v>
      </c>
      <c r="H465" s="108"/>
      <c r="I465" s="99">
        <f t="shared" si="10"/>
        <v>0</v>
      </c>
      <c r="J465" s="108"/>
      <c r="K465" s="108"/>
      <c r="L465" s="108"/>
      <c r="M465" s="108"/>
      <c r="N465" s="136"/>
      <c r="O465" s="151"/>
      <c r="P465" s="151"/>
      <c r="Q465" s="100"/>
      <c r="R465" s="284" t="s">
        <v>297</v>
      </c>
      <c r="S465" s="102"/>
      <c r="T465" s="51"/>
      <c r="U465" s="51"/>
    </row>
    <row r="466" spans="1:22" s="45" customFormat="1" ht="93.6" hidden="1" customHeight="1" x14ac:dyDescent="0.25">
      <c r="A466" s="44"/>
      <c r="B466" s="143" t="s">
        <v>312</v>
      </c>
      <c r="C466" s="44" t="s">
        <v>313</v>
      </c>
      <c r="D466" s="44"/>
      <c r="E466" s="44"/>
      <c r="F466" s="102" t="s">
        <v>43</v>
      </c>
      <c r="G466" s="108">
        <v>0.12</v>
      </c>
      <c r="H466" s="108"/>
      <c r="I466" s="99">
        <f t="shared" si="10"/>
        <v>0.12</v>
      </c>
      <c r="J466" s="108"/>
      <c r="K466" s="108"/>
      <c r="L466" s="108"/>
      <c r="M466" s="108">
        <v>0.12</v>
      </c>
      <c r="N466" s="136">
        <v>2017</v>
      </c>
      <c r="O466" s="151"/>
      <c r="P466" s="151"/>
      <c r="Q466" s="114"/>
      <c r="R466" s="290" t="s">
        <v>213</v>
      </c>
      <c r="S466" s="114"/>
      <c r="T466" s="50"/>
      <c r="U466" s="50" t="s">
        <v>317</v>
      </c>
      <c r="V466" s="83">
        <v>42766</v>
      </c>
    </row>
    <row r="467" spans="1:22" s="43" customFormat="1" ht="84" hidden="1" customHeight="1" x14ac:dyDescent="0.25">
      <c r="A467" s="44"/>
      <c r="B467" s="143" t="s">
        <v>314</v>
      </c>
      <c r="C467" s="44" t="s">
        <v>315</v>
      </c>
      <c r="D467" s="44"/>
      <c r="E467" s="44"/>
      <c r="F467" s="102" t="s">
        <v>316</v>
      </c>
      <c r="G467" s="108"/>
      <c r="H467" s="108"/>
      <c r="I467" s="99">
        <f t="shared" si="10"/>
        <v>0</v>
      </c>
      <c r="J467" s="112"/>
      <c r="K467" s="112"/>
      <c r="L467" s="112"/>
      <c r="M467" s="112"/>
      <c r="N467" s="169">
        <v>2017</v>
      </c>
      <c r="O467" s="49"/>
      <c r="P467" s="49"/>
      <c r="Q467" s="153"/>
      <c r="R467" s="290" t="s">
        <v>213</v>
      </c>
      <c r="S467" s="114"/>
      <c r="T467" s="51"/>
      <c r="U467" s="51"/>
    </row>
    <row r="468" spans="1:22" s="43" customFormat="1" ht="64.349999999999994" hidden="1" customHeight="1" x14ac:dyDescent="0.25">
      <c r="A468" s="44"/>
      <c r="B468" s="143" t="s">
        <v>57</v>
      </c>
      <c r="C468" s="44" t="s">
        <v>611</v>
      </c>
      <c r="D468" s="44"/>
      <c r="E468" s="44"/>
      <c r="F468" s="102" t="s">
        <v>318</v>
      </c>
      <c r="G468" s="108"/>
      <c r="H468" s="108"/>
      <c r="I468" s="99">
        <f t="shared" si="10"/>
        <v>0</v>
      </c>
      <c r="J468" s="108"/>
      <c r="K468" s="108"/>
      <c r="L468" s="108"/>
      <c r="M468" s="108"/>
      <c r="N468" s="136"/>
      <c r="O468" s="151"/>
      <c r="P468" s="151"/>
      <c r="Q468" s="114"/>
      <c r="R468" s="284" t="s">
        <v>319</v>
      </c>
      <c r="S468" s="114"/>
      <c r="T468" s="50"/>
      <c r="U468" s="50"/>
      <c r="V468" s="50"/>
    </row>
    <row r="469" spans="1:22" s="43" customFormat="1" ht="72.599999999999994" hidden="1" customHeight="1" outlineLevel="1" x14ac:dyDescent="0.25">
      <c r="A469" s="44"/>
      <c r="B469" s="143" t="s">
        <v>320</v>
      </c>
      <c r="C469" s="44" t="s">
        <v>611</v>
      </c>
      <c r="D469" s="44"/>
      <c r="E469" s="44"/>
      <c r="F469" s="102" t="s">
        <v>316</v>
      </c>
      <c r="G469" s="108">
        <v>18.600000000000001</v>
      </c>
      <c r="H469" s="108">
        <v>17.3474</v>
      </c>
      <c r="I469" s="99">
        <f t="shared" si="10"/>
        <v>1.2525999999999999</v>
      </c>
      <c r="J469" s="108">
        <v>0</v>
      </c>
      <c r="K469" s="108">
        <v>0</v>
      </c>
      <c r="L469" s="108">
        <v>1.2525999999999999</v>
      </c>
      <c r="M469" s="108">
        <v>0</v>
      </c>
      <c r="N469" s="136"/>
      <c r="O469" s="151"/>
      <c r="P469" s="151"/>
      <c r="Q469" s="100"/>
      <c r="R469" s="284" t="s">
        <v>297</v>
      </c>
      <c r="S469" s="114"/>
      <c r="T469" s="50"/>
      <c r="U469" s="50"/>
      <c r="V469" s="50"/>
    </row>
    <row r="470" spans="1:22" s="43" customFormat="1" ht="67.7" hidden="1" customHeight="1" outlineLevel="1" x14ac:dyDescent="0.25">
      <c r="A470" s="170"/>
      <c r="B470" s="143" t="s">
        <v>321</v>
      </c>
      <c r="C470" s="44" t="s">
        <v>611</v>
      </c>
      <c r="D470" s="44"/>
      <c r="E470" s="44"/>
      <c r="F470" s="102" t="s">
        <v>316</v>
      </c>
      <c r="G470" s="108">
        <v>19.600000000000001</v>
      </c>
      <c r="H470" s="108">
        <v>18.579699999999999</v>
      </c>
      <c r="I470" s="99">
        <f t="shared" si="10"/>
        <v>1.0203</v>
      </c>
      <c r="J470" s="108">
        <v>0</v>
      </c>
      <c r="K470" s="108">
        <v>0</v>
      </c>
      <c r="L470" s="108">
        <v>1.0203</v>
      </c>
      <c r="M470" s="108">
        <v>0</v>
      </c>
      <c r="N470" s="136"/>
      <c r="O470" s="151"/>
      <c r="P470" s="151"/>
      <c r="Q470" s="100"/>
      <c r="R470" s="284" t="s">
        <v>297</v>
      </c>
      <c r="S470" s="114"/>
      <c r="T470" s="50"/>
      <c r="U470" s="50"/>
      <c r="V470" s="50"/>
    </row>
    <row r="471" spans="1:22" s="43" customFormat="1" ht="85.7" hidden="1" customHeight="1" outlineLevel="1" x14ac:dyDescent="0.25">
      <c r="A471" s="170"/>
      <c r="B471" s="143" t="s">
        <v>322</v>
      </c>
      <c r="C471" s="44" t="s">
        <v>611</v>
      </c>
      <c r="D471" s="44"/>
      <c r="E471" s="44"/>
      <c r="F471" s="102" t="s">
        <v>41</v>
      </c>
      <c r="G471" s="108">
        <v>18.899999999999999</v>
      </c>
      <c r="H471" s="108">
        <v>18.899999999999999</v>
      </c>
      <c r="I471" s="99">
        <f t="shared" si="10"/>
        <v>0</v>
      </c>
      <c r="J471" s="108">
        <v>0</v>
      </c>
      <c r="K471" s="108">
        <v>0</v>
      </c>
      <c r="L471" s="108">
        <v>0</v>
      </c>
      <c r="M471" s="108">
        <v>0</v>
      </c>
      <c r="N471" s="136"/>
      <c r="O471" s="151"/>
      <c r="P471" s="151"/>
      <c r="Q471" s="100"/>
      <c r="R471" s="284" t="s">
        <v>297</v>
      </c>
      <c r="S471" s="114"/>
      <c r="T471" s="50"/>
      <c r="U471" s="50"/>
      <c r="V471" s="50"/>
    </row>
    <row r="472" spans="1:22" s="43" customFormat="1" ht="85.7" hidden="1" customHeight="1" outlineLevel="1" x14ac:dyDescent="0.25">
      <c r="A472" s="44"/>
      <c r="B472" s="143" t="s">
        <v>323</v>
      </c>
      <c r="C472" s="44" t="s">
        <v>611</v>
      </c>
      <c r="D472" s="44"/>
      <c r="E472" s="44"/>
      <c r="F472" s="171" t="s">
        <v>324</v>
      </c>
      <c r="G472" s="108">
        <v>15.6</v>
      </c>
      <c r="H472" s="108">
        <v>11.778499999999999</v>
      </c>
      <c r="I472" s="99">
        <f t="shared" si="10"/>
        <v>3.8214999999999999</v>
      </c>
      <c r="J472" s="108">
        <v>0</v>
      </c>
      <c r="K472" s="108">
        <v>0</v>
      </c>
      <c r="L472" s="108">
        <v>3.8214999999999999</v>
      </c>
      <c r="M472" s="108">
        <v>0</v>
      </c>
      <c r="N472" s="136"/>
      <c r="O472" s="151"/>
      <c r="P472" s="151"/>
      <c r="Q472" s="100"/>
      <c r="R472" s="284" t="s">
        <v>297</v>
      </c>
      <c r="S472" s="114"/>
      <c r="T472" s="50"/>
      <c r="U472" s="50"/>
      <c r="V472" s="50"/>
    </row>
    <row r="473" spans="1:22" s="53" customFormat="1" ht="37.700000000000003" hidden="1" customHeight="1" collapsed="1" x14ac:dyDescent="0.25">
      <c r="A473" s="44"/>
      <c r="B473" s="143" t="s">
        <v>325</v>
      </c>
      <c r="C473" s="44" t="s">
        <v>611</v>
      </c>
      <c r="D473" s="44"/>
      <c r="E473" s="44"/>
      <c r="F473" s="171" t="s">
        <v>324</v>
      </c>
      <c r="G473" s="108">
        <v>21.7</v>
      </c>
      <c r="H473" s="108">
        <v>17.4359</v>
      </c>
      <c r="I473" s="99">
        <f t="shared" si="10"/>
        <v>4.2641</v>
      </c>
      <c r="J473" s="108">
        <v>0</v>
      </c>
      <c r="K473" s="108">
        <v>0</v>
      </c>
      <c r="L473" s="108">
        <v>4.2641</v>
      </c>
      <c r="M473" s="108">
        <v>0</v>
      </c>
      <c r="N473" s="136"/>
      <c r="O473" s="151"/>
      <c r="P473" s="151"/>
      <c r="Q473" s="100"/>
      <c r="R473" s="284" t="s">
        <v>297</v>
      </c>
      <c r="S473" s="114"/>
      <c r="T473" s="51"/>
      <c r="U473" s="51"/>
      <c r="V473" s="51"/>
    </row>
    <row r="474" spans="1:22" s="53" customFormat="1" ht="95.45" hidden="1" customHeight="1" outlineLevel="1" x14ac:dyDescent="0.25">
      <c r="A474" s="44"/>
      <c r="B474" s="143" t="s">
        <v>55</v>
      </c>
      <c r="C474" s="44" t="s">
        <v>611</v>
      </c>
      <c r="D474" s="44"/>
      <c r="E474" s="44"/>
      <c r="F474" s="102" t="s">
        <v>41</v>
      </c>
      <c r="G474" s="108"/>
      <c r="H474" s="108"/>
      <c r="I474" s="99">
        <f t="shared" si="10"/>
        <v>0</v>
      </c>
      <c r="J474" s="108"/>
      <c r="K474" s="108"/>
      <c r="L474" s="108"/>
      <c r="M474" s="108"/>
      <c r="N474" s="136"/>
      <c r="O474" s="151"/>
      <c r="P474" s="151"/>
      <c r="Q474" s="100"/>
      <c r="R474" s="284" t="s">
        <v>319</v>
      </c>
      <c r="S474" s="114"/>
      <c r="T474" s="51"/>
      <c r="U474" s="51"/>
      <c r="V474" s="51"/>
    </row>
    <row r="475" spans="1:22" s="53" customFormat="1" ht="96.6" hidden="1" customHeight="1" outlineLevel="1" x14ac:dyDescent="0.25">
      <c r="A475" s="44"/>
      <c r="B475" s="143" t="s">
        <v>326</v>
      </c>
      <c r="C475" s="44" t="s">
        <v>611</v>
      </c>
      <c r="D475" s="44"/>
      <c r="E475" s="44"/>
      <c r="F475" s="102" t="s">
        <v>41</v>
      </c>
      <c r="G475" s="108">
        <v>40.5</v>
      </c>
      <c r="H475" s="108">
        <v>40.5</v>
      </c>
      <c r="I475" s="99">
        <f t="shared" si="10"/>
        <v>0</v>
      </c>
      <c r="J475" s="108">
        <v>0</v>
      </c>
      <c r="K475" s="108">
        <v>0</v>
      </c>
      <c r="L475" s="108">
        <v>0</v>
      </c>
      <c r="M475" s="108">
        <v>0</v>
      </c>
      <c r="N475" s="136"/>
      <c r="O475" s="151"/>
      <c r="P475" s="151"/>
      <c r="Q475" s="100"/>
      <c r="R475" s="284" t="s">
        <v>297</v>
      </c>
      <c r="S475" s="114"/>
      <c r="T475" s="51"/>
      <c r="U475" s="51"/>
      <c r="V475" s="51"/>
    </row>
    <row r="476" spans="1:22" s="45" customFormat="1" ht="78" hidden="1" customHeight="1" collapsed="1" x14ac:dyDescent="0.25">
      <c r="A476" s="44"/>
      <c r="B476" s="143" t="s">
        <v>327</v>
      </c>
      <c r="C476" s="44" t="s">
        <v>631</v>
      </c>
      <c r="D476" s="44"/>
      <c r="E476" s="44"/>
      <c r="F476" s="102" t="s">
        <v>46</v>
      </c>
      <c r="G476" s="108">
        <v>52.2</v>
      </c>
      <c r="H476" s="108">
        <v>52.2</v>
      </c>
      <c r="I476" s="99">
        <f t="shared" si="10"/>
        <v>0</v>
      </c>
      <c r="J476" s="108">
        <v>0</v>
      </c>
      <c r="K476" s="108">
        <v>0</v>
      </c>
      <c r="L476" s="108">
        <v>0</v>
      </c>
      <c r="M476" s="108">
        <v>0</v>
      </c>
      <c r="N476" s="136"/>
      <c r="O476" s="151"/>
      <c r="P476" s="151"/>
      <c r="Q476" s="100"/>
      <c r="R476" s="284" t="s">
        <v>297</v>
      </c>
      <c r="S476" s="114"/>
      <c r="U476" s="50" t="s">
        <v>329</v>
      </c>
      <c r="V476" s="50" t="s">
        <v>330</v>
      </c>
    </row>
    <row r="477" spans="1:22" s="45" customFormat="1" ht="96" hidden="1" customHeight="1" x14ac:dyDescent="0.2">
      <c r="A477" s="44"/>
      <c r="B477" s="143" t="s">
        <v>172</v>
      </c>
      <c r="C477" s="44" t="s">
        <v>328</v>
      </c>
      <c r="D477" s="104" t="s">
        <v>98</v>
      </c>
      <c r="E477" s="44"/>
      <c r="F477" s="102" t="s">
        <v>43</v>
      </c>
      <c r="G477" s="108">
        <v>2191.6</v>
      </c>
      <c r="H477" s="108">
        <v>0</v>
      </c>
      <c r="I477" s="99">
        <f t="shared" si="10"/>
        <v>2191.6</v>
      </c>
      <c r="J477" s="108">
        <v>0</v>
      </c>
      <c r="K477" s="108">
        <v>0</v>
      </c>
      <c r="L477" s="108">
        <v>0</v>
      </c>
      <c r="M477" s="108">
        <v>2191.6</v>
      </c>
      <c r="N477" s="136">
        <v>2017</v>
      </c>
      <c r="O477" s="49"/>
      <c r="P477" s="49"/>
      <c r="Q477" s="100"/>
      <c r="R477" s="290" t="s">
        <v>213</v>
      </c>
      <c r="S477" s="102"/>
      <c r="U477" s="50"/>
      <c r="V477" s="50"/>
    </row>
    <row r="478" spans="1:22" s="43" customFormat="1" ht="64.5" hidden="1" customHeight="1" x14ac:dyDescent="0.25">
      <c r="A478" s="44"/>
      <c r="B478" s="143" t="s">
        <v>331</v>
      </c>
      <c r="C478" s="44" t="s">
        <v>332</v>
      </c>
      <c r="D478" s="104"/>
      <c r="E478" s="44"/>
      <c r="F478" s="102" t="s">
        <v>333</v>
      </c>
      <c r="G478" s="108"/>
      <c r="H478" s="108"/>
      <c r="I478" s="99">
        <f t="shared" si="10"/>
        <v>0</v>
      </c>
      <c r="J478" s="108"/>
      <c r="K478" s="108"/>
      <c r="L478" s="108"/>
      <c r="M478" s="108"/>
      <c r="N478" s="136">
        <v>2017</v>
      </c>
      <c r="O478" s="49"/>
      <c r="P478" s="49"/>
      <c r="Q478" s="100"/>
      <c r="R478" s="290" t="s">
        <v>213</v>
      </c>
      <c r="S478" s="102"/>
      <c r="T478" s="47" t="s">
        <v>336</v>
      </c>
      <c r="U478" s="47" t="s">
        <v>337</v>
      </c>
      <c r="V478" s="47"/>
    </row>
    <row r="479" spans="1:22" s="45" customFormat="1" ht="159" hidden="1" customHeight="1" outlineLevel="1" x14ac:dyDescent="0.25">
      <c r="A479" s="44"/>
      <c r="B479" s="143" t="s">
        <v>334</v>
      </c>
      <c r="C479" s="44" t="s">
        <v>335</v>
      </c>
      <c r="D479" s="44"/>
      <c r="E479" s="44"/>
      <c r="F479" s="102" t="s">
        <v>287</v>
      </c>
      <c r="G479" s="108">
        <v>1530.9832000000001</v>
      </c>
      <c r="H479" s="108">
        <v>58.015400000000021</v>
      </c>
      <c r="I479" s="99">
        <f t="shared" si="10"/>
        <v>3155.1678000000002</v>
      </c>
      <c r="J479" s="108">
        <v>704.15</v>
      </c>
      <c r="K479" s="108">
        <v>2451.0178000000001</v>
      </c>
      <c r="L479" s="108">
        <v>0</v>
      </c>
      <c r="M479" s="108">
        <v>0</v>
      </c>
      <c r="N479" s="136">
        <v>0</v>
      </c>
      <c r="O479" s="151"/>
      <c r="P479" s="151"/>
      <c r="Q479" s="100"/>
      <c r="R479" s="284" t="s">
        <v>319</v>
      </c>
      <c r="S479" s="102"/>
    </row>
    <row r="480" spans="1:22" s="45" customFormat="1" ht="82.35" hidden="1" customHeight="1" outlineLevel="1" x14ac:dyDescent="0.2">
      <c r="A480" s="104"/>
      <c r="B480" s="143" t="s">
        <v>338</v>
      </c>
      <c r="C480" s="44" t="s">
        <v>70</v>
      </c>
      <c r="D480" s="44" t="s">
        <v>246</v>
      </c>
      <c r="E480" s="44"/>
      <c r="F480" s="102" t="s">
        <v>339</v>
      </c>
      <c r="G480" s="108">
        <v>691.85540000000003</v>
      </c>
      <c r="H480" s="108">
        <v>58.015400000000021</v>
      </c>
      <c r="I480" s="99">
        <f t="shared" si="10"/>
        <v>633.84</v>
      </c>
      <c r="J480" s="108">
        <v>336.55</v>
      </c>
      <c r="K480" s="108">
        <v>297.29000000000002</v>
      </c>
      <c r="L480" s="108">
        <v>0</v>
      </c>
      <c r="M480" s="108">
        <v>0</v>
      </c>
      <c r="N480" s="136"/>
      <c r="O480" s="49"/>
      <c r="P480" s="49"/>
      <c r="Q480" s="100"/>
      <c r="R480" s="284" t="s">
        <v>297</v>
      </c>
      <c r="S480" s="102"/>
    </row>
    <row r="481" spans="1:22" s="45" customFormat="1" ht="125.65" hidden="1" customHeight="1" outlineLevel="1" x14ac:dyDescent="0.2">
      <c r="A481" s="104"/>
      <c r="B481" s="143" t="s">
        <v>340</v>
      </c>
      <c r="C481" s="44" t="s">
        <v>70</v>
      </c>
      <c r="D481" s="44" t="s">
        <v>246</v>
      </c>
      <c r="E481" s="44"/>
      <c r="F481" s="102">
        <v>2016</v>
      </c>
      <c r="G481" s="108">
        <v>11.596200000000001</v>
      </c>
      <c r="H481" s="108">
        <v>0</v>
      </c>
      <c r="I481" s="99">
        <f t="shared" si="10"/>
        <v>11.596200000000001</v>
      </c>
      <c r="J481" s="108">
        <v>0</v>
      </c>
      <c r="K481" s="108">
        <v>11.596200000000001</v>
      </c>
      <c r="L481" s="108">
        <v>0</v>
      </c>
      <c r="M481" s="108">
        <v>0</v>
      </c>
      <c r="N481" s="136"/>
      <c r="O481" s="49"/>
      <c r="P481" s="49"/>
      <c r="Q481" s="100"/>
      <c r="R481" s="284" t="s">
        <v>297</v>
      </c>
      <c r="S481" s="102"/>
    </row>
    <row r="482" spans="1:22" s="45" customFormat="1" ht="106.7" hidden="1" customHeight="1" outlineLevel="1" x14ac:dyDescent="0.2">
      <c r="A482" s="104"/>
      <c r="B482" s="143" t="s">
        <v>341</v>
      </c>
      <c r="C482" s="44" t="s">
        <v>70</v>
      </c>
      <c r="D482" s="44" t="s">
        <v>246</v>
      </c>
      <c r="E482" s="44"/>
      <c r="F482" s="102" t="s">
        <v>339</v>
      </c>
      <c r="G482" s="108">
        <v>367.3546</v>
      </c>
      <c r="H482" s="108">
        <v>0</v>
      </c>
      <c r="I482" s="99">
        <f t="shared" si="10"/>
        <v>367.3546</v>
      </c>
      <c r="J482" s="108">
        <v>217.6</v>
      </c>
      <c r="K482" s="108">
        <v>149.75460000000001</v>
      </c>
      <c r="L482" s="108">
        <v>0</v>
      </c>
      <c r="M482" s="108">
        <v>0</v>
      </c>
      <c r="N482" s="136"/>
      <c r="O482" s="49"/>
      <c r="P482" s="49"/>
      <c r="Q482" s="100"/>
      <c r="R482" s="284" t="s">
        <v>297</v>
      </c>
      <c r="S482" s="102"/>
    </row>
    <row r="483" spans="1:22" s="45" customFormat="1" ht="111" hidden="1" customHeight="1" outlineLevel="1" x14ac:dyDescent="0.2">
      <c r="A483" s="104"/>
      <c r="B483" s="143" t="s">
        <v>342</v>
      </c>
      <c r="C483" s="44" t="s">
        <v>70</v>
      </c>
      <c r="D483" s="44" t="s">
        <v>246</v>
      </c>
      <c r="E483" s="44"/>
      <c r="F483" s="102" t="s">
        <v>339</v>
      </c>
      <c r="G483" s="108">
        <v>0</v>
      </c>
      <c r="H483" s="108">
        <v>0</v>
      </c>
      <c r="I483" s="99">
        <f t="shared" si="10"/>
        <v>0</v>
      </c>
      <c r="J483" s="108">
        <v>0</v>
      </c>
      <c r="K483" s="108">
        <v>0</v>
      </c>
      <c r="L483" s="108">
        <v>0</v>
      </c>
      <c r="M483" s="108">
        <v>0</v>
      </c>
      <c r="N483" s="136"/>
      <c r="O483" s="49"/>
      <c r="P483" s="49"/>
      <c r="Q483" s="100"/>
      <c r="R483" s="284" t="s">
        <v>297</v>
      </c>
      <c r="S483" s="102"/>
      <c r="U483" s="47" t="s">
        <v>344</v>
      </c>
      <c r="V483" s="47"/>
    </row>
    <row r="484" spans="1:22" s="45" customFormat="1" ht="113.45" hidden="1" customHeight="1" outlineLevel="1" x14ac:dyDescent="0.2">
      <c r="A484" s="104"/>
      <c r="B484" s="143" t="s">
        <v>343</v>
      </c>
      <c r="C484" s="44" t="s">
        <v>70</v>
      </c>
      <c r="D484" s="44" t="s">
        <v>246</v>
      </c>
      <c r="E484" s="44"/>
      <c r="F484" s="102">
        <v>2016</v>
      </c>
      <c r="G484" s="108"/>
      <c r="H484" s="108"/>
      <c r="I484" s="99">
        <f t="shared" si="10"/>
        <v>1682.2</v>
      </c>
      <c r="J484" s="108"/>
      <c r="K484" s="108">
        <v>1682.2</v>
      </c>
      <c r="L484" s="108"/>
      <c r="M484" s="108"/>
      <c r="N484" s="136"/>
      <c r="O484" s="49"/>
      <c r="P484" s="49"/>
      <c r="Q484" s="100"/>
      <c r="R484" s="284" t="s">
        <v>297</v>
      </c>
      <c r="S484" s="102"/>
    </row>
    <row r="485" spans="1:22" s="45" customFormat="1" ht="150" hidden="1" collapsed="1" x14ac:dyDescent="0.2">
      <c r="A485" s="104"/>
      <c r="B485" s="143" t="s">
        <v>345</v>
      </c>
      <c r="C485" s="44" t="s">
        <v>70</v>
      </c>
      <c r="D485" s="44" t="s">
        <v>246</v>
      </c>
      <c r="E485" s="44"/>
      <c r="F485" s="102" t="s">
        <v>339</v>
      </c>
      <c r="G485" s="108">
        <v>460.17700000000002</v>
      </c>
      <c r="H485" s="108">
        <v>0</v>
      </c>
      <c r="I485" s="99">
        <f t="shared" si="10"/>
        <v>460.17700000000002</v>
      </c>
      <c r="J485" s="108">
        <v>150</v>
      </c>
      <c r="K485" s="108">
        <v>310.17700000000002</v>
      </c>
      <c r="L485" s="108">
        <v>0</v>
      </c>
      <c r="M485" s="108">
        <v>0</v>
      </c>
      <c r="N485" s="136">
        <v>2016</v>
      </c>
      <c r="O485" s="49"/>
      <c r="P485" s="49"/>
      <c r="Q485" s="100"/>
      <c r="R485" s="290" t="s">
        <v>346</v>
      </c>
      <c r="S485" s="102"/>
      <c r="T485" s="50"/>
      <c r="U485" s="50" t="s">
        <v>317</v>
      </c>
      <c r="V485" s="50" t="s">
        <v>348</v>
      </c>
    </row>
    <row r="486" spans="1:22" s="45" customFormat="1" ht="163.69999999999999" hidden="1" customHeight="1" x14ac:dyDescent="0.2">
      <c r="A486" s="44"/>
      <c r="B486" s="143" t="s">
        <v>347</v>
      </c>
      <c r="C486" s="44" t="s">
        <v>315</v>
      </c>
      <c r="D486" s="44"/>
      <c r="E486" s="44"/>
      <c r="F486" s="102" t="s">
        <v>260</v>
      </c>
      <c r="G486" s="108"/>
      <c r="H486" s="108"/>
      <c r="I486" s="99">
        <f t="shared" si="10"/>
        <v>0</v>
      </c>
      <c r="J486" s="112"/>
      <c r="K486" s="112"/>
      <c r="L486" s="112"/>
      <c r="M486" s="112"/>
      <c r="N486" s="169">
        <v>2016</v>
      </c>
      <c r="O486" s="49"/>
      <c r="P486" s="49"/>
      <c r="Q486" s="153"/>
      <c r="R486" s="290" t="s">
        <v>346</v>
      </c>
      <c r="S486" s="114"/>
      <c r="T486" s="50"/>
      <c r="U486" s="50" t="s">
        <v>317</v>
      </c>
      <c r="V486" s="50" t="s">
        <v>350</v>
      </c>
    </row>
    <row r="487" spans="1:22" s="45" customFormat="1" ht="92.25" hidden="1" customHeight="1" x14ac:dyDescent="0.2">
      <c r="A487" s="44"/>
      <c r="B487" s="143" t="s">
        <v>349</v>
      </c>
      <c r="C487" s="44" t="s">
        <v>315</v>
      </c>
      <c r="D487" s="44"/>
      <c r="E487" s="44"/>
      <c r="F487" s="102" t="s">
        <v>260</v>
      </c>
      <c r="G487" s="108"/>
      <c r="H487" s="108"/>
      <c r="I487" s="99">
        <f t="shared" si="10"/>
        <v>0</v>
      </c>
      <c r="J487" s="112"/>
      <c r="K487" s="112"/>
      <c r="L487" s="112"/>
      <c r="M487" s="112"/>
      <c r="N487" s="169">
        <v>2016</v>
      </c>
      <c r="O487" s="49"/>
      <c r="P487" s="49"/>
      <c r="Q487" s="153"/>
      <c r="R487" s="290" t="s">
        <v>346</v>
      </c>
      <c r="S487" s="114"/>
      <c r="T487" s="50"/>
      <c r="U487" s="50" t="s">
        <v>317</v>
      </c>
      <c r="V487" s="50" t="s">
        <v>352</v>
      </c>
    </row>
    <row r="488" spans="1:22" s="43" customFormat="1" ht="105" hidden="1" x14ac:dyDescent="0.25">
      <c r="A488" s="44"/>
      <c r="B488" s="143" t="s">
        <v>351</v>
      </c>
      <c r="C488" s="44" t="s">
        <v>315</v>
      </c>
      <c r="D488" s="44"/>
      <c r="E488" s="44"/>
      <c r="F488" s="102" t="s">
        <v>316</v>
      </c>
      <c r="G488" s="108"/>
      <c r="H488" s="108"/>
      <c r="I488" s="99">
        <f t="shared" ref="I488:I520" si="11">SUM(J488:M488)</f>
        <v>0</v>
      </c>
      <c r="J488" s="112"/>
      <c r="K488" s="112"/>
      <c r="L488" s="112"/>
      <c r="M488" s="112"/>
      <c r="N488" s="169">
        <v>2016</v>
      </c>
      <c r="O488" s="172"/>
      <c r="P488" s="49"/>
      <c r="Q488" s="153"/>
      <c r="R488" s="290" t="s">
        <v>346</v>
      </c>
      <c r="S488" s="114"/>
      <c r="T488" s="50" t="s">
        <v>356</v>
      </c>
      <c r="U488" s="50" t="s">
        <v>357</v>
      </c>
      <c r="V488" s="50"/>
    </row>
    <row r="489" spans="1:22" s="45" customFormat="1" ht="58.7" hidden="1" customHeight="1" outlineLevel="1" x14ac:dyDescent="0.25">
      <c r="A489" s="44"/>
      <c r="B489" s="143" t="s">
        <v>157</v>
      </c>
      <c r="C489" s="44" t="s">
        <v>353</v>
      </c>
      <c r="D489" s="104" t="s">
        <v>98</v>
      </c>
      <c r="E489" s="44"/>
      <c r="F489" s="102" t="s">
        <v>354</v>
      </c>
      <c r="G489" s="108">
        <v>358.83399700000001</v>
      </c>
      <c r="H489" s="108"/>
      <c r="I489" s="99">
        <f t="shared" si="11"/>
        <v>358.83399700000001</v>
      </c>
      <c r="J489" s="108"/>
      <c r="K489" s="108"/>
      <c r="L489" s="108"/>
      <c r="M489" s="108">
        <v>358.83399700000001</v>
      </c>
      <c r="N489" s="136">
        <v>2016</v>
      </c>
      <c r="O489" s="173"/>
      <c r="P489" s="151"/>
      <c r="Q489" s="100"/>
      <c r="R489" s="290" t="s">
        <v>355</v>
      </c>
      <c r="S489" s="102"/>
    </row>
    <row r="490" spans="1:22" s="45" customFormat="1" ht="58.7" hidden="1" customHeight="1" outlineLevel="1" x14ac:dyDescent="0.2">
      <c r="A490" s="104"/>
      <c r="B490" s="143" t="s">
        <v>358</v>
      </c>
      <c r="C490" s="44"/>
      <c r="D490" s="104"/>
      <c r="E490" s="44"/>
      <c r="F490" s="102">
        <v>2016</v>
      </c>
      <c r="G490" s="108">
        <v>17.118950000000002</v>
      </c>
      <c r="H490" s="108"/>
      <c r="I490" s="99">
        <f t="shared" si="11"/>
        <v>17.118950000000002</v>
      </c>
      <c r="J490" s="108"/>
      <c r="K490" s="108"/>
      <c r="L490" s="108"/>
      <c r="M490" s="108">
        <v>17.118950000000002</v>
      </c>
      <c r="N490" s="136"/>
      <c r="O490" s="172"/>
      <c r="P490" s="49"/>
      <c r="Q490" s="100"/>
      <c r="R490" s="284" t="s">
        <v>346</v>
      </c>
      <c r="S490" s="102"/>
      <c r="V490" s="45" t="s">
        <v>50</v>
      </c>
    </row>
    <row r="491" spans="1:22" s="45" customFormat="1" ht="58.7" hidden="1" customHeight="1" outlineLevel="1" x14ac:dyDescent="0.2">
      <c r="A491" s="104"/>
      <c r="B491" s="143" t="s">
        <v>359</v>
      </c>
      <c r="C491" s="44"/>
      <c r="D491" s="104"/>
      <c r="E491" s="44"/>
      <c r="F491" s="102" t="s">
        <v>360</v>
      </c>
      <c r="G491" s="108">
        <v>177.52500000000001</v>
      </c>
      <c r="H491" s="108"/>
      <c r="I491" s="99">
        <f t="shared" si="11"/>
        <v>177.52500000000001</v>
      </c>
      <c r="J491" s="108"/>
      <c r="K491" s="108"/>
      <c r="L491" s="108"/>
      <c r="M491" s="108">
        <v>177.52500000000001</v>
      </c>
      <c r="N491" s="136"/>
      <c r="O491" s="172"/>
      <c r="P491" s="49"/>
      <c r="Q491" s="100"/>
      <c r="R491" s="284" t="s">
        <v>346</v>
      </c>
      <c r="S491" s="102"/>
    </row>
    <row r="492" spans="1:22" s="45" customFormat="1" ht="43.7" hidden="1" customHeight="1" outlineLevel="1" x14ac:dyDescent="0.2">
      <c r="A492" s="104"/>
      <c r="B492" s="143" t="s">
        <v>361</v>
      </c>
      <c r="C492" s="44"/>
      <c r="D492" s="104"/>
      <c r="E492" s="44"/>
      <c r="F492" s="102" t="s">
        <v>362</v>
      </c>
      <c r="G492" s="108">
        <v>117.49299999999999</v>
      </c>
      <c r="H492" s="108"/>
      <c r="I492" s="99">
        <f t="shared" si="11"/>
        <v>117.49299999999999</v>
      </c>
      <c r="J492" s="108"/>
      <c r="K492" s="108"/>
      <c r="L492" s="108"/>
      <c r="M492" s="108">
        <v>117.49299999999999</v>
      </c>
      <c r="N492" s="136"/>
      <c r="O492" s="172"/>
      <c r="P492" s="49"/>
      <c r="Q492" s="100"/>
      <c r="R492" s="284" t="s">
        <v>346</v>
      </c>
      <c r="S492" s="102"/>
    </row>
    <row r="493" spans="1:22" s="45" customFormat="1" ht="35.65" hidden="1" customHeight="1" outlineLevel="1" x14ac:dyDescent="0.2">
      <c r="A493" s="104"/>
      <c r="B493" s="143" t="s">
        <v>363</v>
      </c>
      <c r="C493" s="44"/>
      <c r="D493" s="104"/>
      <c r="E493" s="44"/>
      <c r="F493" s="102" t="s">
        <v>66</v>
      </c>
      <c r="G493" s="108">
        <v>35.167000000000002</v>
      </c>
      <c r="H493" s="108"/>
      <c r="I493" s="99">
        <f t="shared" si="11"/>
        <v>35.167000000000002</v>
      </c>
      <c r="J493" s="108"/>
      <c r="K493" s="108"/>
      <c r="L493" s="108"/>
      <c r="M493" s="108">
        <v>35.167000000000002</v>
      </c>
      <c r="N493" s="136"/>
      <c r="O493" s="172"/>
      <c r="P493" s="49"/>
      <c r="Q493" s="100"/>
      <c r="R493" s="284" t="s">
        <v>346</v>
      </c>
      <c r="S493" s="102"/>
    </row>
    <row r="494" spans="1:22" s="43" customFormat="1" ht="111" hidden="1" customHeight="1" collapsed="1" x14ac:dyDescent="0.25">
      <c r="A494" s="104"/>
      <c r="B494" s="143" t="s">
        <v>364</v>
      </c>
      <c r="C494" s="44"/>
      <c r="D494" s="104"/>
      <c r="E494" s="44"/>
      <c r="F494" s="102" t="s">
        <v>365</v>
      </c>
      <c r="G494" s="108">
        <v>11.530047</v>
      </c>
      <c r="H494" s="108"/>
      <c r="I494" s="99">
        <f t="shared" si="11"/>
        <v>11.530047</v>
      </c>
      <c r="J494" s="108"/>
      <c r="K494" s="108"/>
      <c r="L494" s="108"/>
      <c r="M494" s="108">
        <v>11.530047</v>
      </c>
      <c r="N494" s="136"/>
      <c r="O494" s="172"/>
      <c r="P494" s="49"/>
      <c r="Q494" s="100"/>
      <c r="R494" s="284" t="s">
        <v>366</v>
      </c>
      <c r="S494" s="102"/>
      <c r="T494" s="51"/>
      <c r="U494" s="51" t="s">
        <v>369</v>
      </c>
      <c r="V494" s="51"/>
    </row>
    <row r="495" spans="1:22" s="43" customFormat="1" ht="63.95" hidden="1" customHeight="1" x14ac:dyDescent="0.25">
      <c r="A495" s="44"/>
      <c r="B495" s="143" t="s">
        <v>367</v>
      </c>
      <c r="C495" s="44" t="s">
        <v>368</v>
      </c>
      <c r="D495" s="44"/>
      <c r="E495" s="44"/>
      <c r="F495" s="102"/>
      <c r="G495" s="108">
        <v>12.2226</v>
      </c>
      <c r="H495" s="108"/>
      <c r="I495" s="99">
        <f t="shared" si="11"/>
        <v>12.2226</v>
      </c>
      <c r="J495" s="108"/>
      <c r="K495" s="108">
        <v>12.2226</v>
      </c>
      <c r="L495" s="108"/>
      <c r="M495" s="108"/>
      <c r="N495" s="136">
        <v>2016</v>
      </c>
      <c r="O495" s="173"/>
      <c r="P495" s="151"/>
      <c r="Q495" s="100"/>
      <c r="R495" s="290" t="s">
        <v>346</v>
      </c>
      <c r="S495" s="114"/>
      <c r="T495" s="51"/>
      <c r="U495" s="51" t="s">
        <v>373</v>
      </c>
      <c r="V495" s="51"/>
    </row>
    <row r="496" spans="1:22" s="43" customFormat="1" ht="86.25" hidden="1" customHeight="1" x14ac:dyDescent="0.25">
      <c r="A496" s="44"/>
      <c r="B496" s="143" t="s">
        <v>370</v>
      </c>
      <c r="C496" s="44" t="s">
        <v>371</v>
      </c>
      <c r="D496" s="44" t="s">
        <v>98</v>
      </c>
      <c r="E496" s="44"/>
      <c r="F496" s="102">
        <v>2016</v>
      </c>
      <c r="G496" s="108" t="s">
        <v>233</v>
      </c>
      <c r="H496" s="108" t="s">
        <v>372</v>
      </c>
      <c r="I496" s="99">
        <f t="shared" si="11"/>
        <v>0</v>
      </c>
      <c r="J496" s="108">
        <v>0</v>
      </c>
      <c r="K496" s="108">
        <v>0</v>
      </c>
      <c r="L496" s="108">
        <v>0</v>
      </c>
      <c r="M496" s="108">
        <v>0</v>
      </c>
      <c r="N496" s="136">
        <v>2016</v>
      </c>
      <c r="O496" s="173"/>
      <c r="P496" s="151"/>
      <c r="Q496" s="100"/>
      <c r="R496" s="290" t="s">
        <v>346</v>
      </c>
      <c r="S496" s="102"/>
      <c r="T496" s="50" t="s">
        <v>376</v>
      </c>
      <c r="U496" s="84" t="s">
        <v>377</v>
      </c>
      <c r="V496" s="84"/>
    </row>
    <row r="497" spans="1:22" s="43" customFormat="1" ht="42.6" hidden="1" customHeight="1" outlineLevel="1" x14ac:dyDescent="0.25">
      <c r="A497" s="44"/>
      <c r="B497" s="143" t="s">
        <v>374</v>
      </c>
      <c r="C497" s="44" t="s">
        <v>375</v>
      </c>
      <c r="D497" s="44" t="s">
        <v>131</v>
      </c>
      <c r="E497" s="44"/>
      <c r="F497" s="102" t="s">
        <v>66</v>
      </c>
      <c r="G497" s="108">
        <v>757.51400000000001</v>
      </c>
      <c r="H497" s="108"/>
      <c r="I497" s="99">
        <f t="shared" si="11"/>
        <v>757.51400000000001</v>
      </c>
      <c r="J497" s="108">
        <v>757.51400000000001</v>
      </c>
      <c r="K497" s="108"/>
      <c r="L497" s="108"/>
      <c r="M497" s="108"/>
      <c r="N497" s="136">
        <v>2016</v>
      </c>
      <c r="O497" s="173"/>
      <c r="P497" s="151"/>
      <c r="Q497" s="100"/>
      <c r="R497" s="290" t="s">
        <v>346</v>
      </c>
      <c r="S497" s="102"/>
      <c r="T497" s="50"/>
      <c r="U497" s="50" t="s">
        <v>379</v>
      </c>
      <c r="V497" s="50"/>
    </row>
    <row r="498" spans="1:22" s="43" customFormat="1" ht="37.700000000000003" hidden="1" customHeight="1" outlineLevel="1" x14ac:dyDescent="0.25">
      <c r="A498" s="44"/>
      <c r="B498" s="143" t="s">
        <v>378</v>
      </c>
      <c r="C498" s="44">
        <v>0</v>
      </c>
      <c r="D498" s="44"/>
      <c r="E498" s="44"/>
      <c r="F498" s="102"/>
      <c r="G498" s="108">
        <v>0</v>
      </c>
      <c r="H498" s="108">
        <v>0</v>
      </c>
      <c r="I498" s="99">
        <f t="shared" si="11"/>
        <v>0</v>
      </c>
      <c r="J498" s="108">
        <v>0</v>
      </c>
      <c r="K498" s="108">
        <v>0</v>
      </c>
      <c r="L498" s="108">
        <v>0</v>
      </c>
      <c r="M498" s="108">
        <v>0</v>
      </c>
      <c r="N498" s="136"/>
      <c r="O498" s="173"/>
      <c r="P498" s="151"/>
      <c r="Q498" s="100"/>
      <c r="R498" s="284">
        <v>0</v>
      </c>
      <c r="S498" s="102"/>
      <c r="T498" s="50"/>
      <c r="U498" s="50"/>
      <c r="V498" s="50"/>
    </row>
    <row r="499" spans="1:22" s="43" customFormat="1" ht="100.5" hidden="1" customHeight="1" collapsed="1" x14ac:dyDescent="0.25">
      <c r="A499" s="44"/>
      <c r="B499" s="143" t="s">
        <v>380</v>
      </c>
      <c r="C499" s="44" t="s">
        <v>375</v>
      </c>
      <c r="D499" s="44" t="s">
        <v>246</v>
      </c>
      <c r="E499" s="44"/>
      <c r="F499" s="102" t="s">
        <v>260</v>
      </c>
      <c r="G499" s="108">
        <v>482.40689000000003</v>
      </c>
      <c r="H499" s="108">
        <v>0</v>
      </c>
      <c r="I499" s="99">
        <f t="shared" si="11"/>
        <v>482.40690000000006</v>
      </c>
      <c r="J499" s="108">
        <v>417.18390000000005</v>
      </c>
      <c r="K499" s="108">
        <v>0</v>
      </c>
      <c r="L499" s="108">
        <v>0</v>
      </c>
      <c r="M499" s="108">
        <v>65.222999999999999</v>
      </c>
      <c r="N499" s="136"/>
      <c r="O499" s="173"/>
      <c r="P499" s="151"/>
      <c r="Q499" s="100"/>
      <c r="R499" s="284" t="s">
        <v>346</v>
      </c>
      <c r="S499" s="102"/>
      <c r="T499" s="47" t="s">
        <v>384</v>
      </c>
      <c r="U499" s="47" t="s">
        <v>385</v>
      </c>
      <c r="V499" s="47"/>
    </row>
    <row r="500" spans="1:22" s="43" customFormat="1" ht="60.75" hidden="1" customHeight="1" x14ac:dyDescent="0.25">
      <c r="A500" s="44"/>
      <c r="B500" s="143" t="s">
        <v>381</v>
      </c>
      <c r="C500" s="44" t="s">
        <v>382</v>
      </c>
      <c r="D500" s="44" t="s">
        <v>51</v>
      </c>
      <c r="E500" s="44"/>
      <c r="F500" s="102" t="s">
        <v>46</v>
      </c>
      <c r="G500" s="108">
        <v>274.62337000000002</v>
      </c>
      <c r="H500" s="108">
        <v>274.62337000000002</v>
      </c>
      <c r="I500" s="99">
        <f t="shared" si="11"/>
        <v>0</v>
      </c>
      <c r="J500" s="108"/>
      <c r="K500" s="108"/>
      <c r="L500" s="108"/>
      <c r="M500" s="108"/>
      <c r="N500" s="136"/>
      <c r="O500" s="173"/>
      <c r="P500" s="151"/>
      <c r="Q500" s="100"/>
      <c r="R500" s="284" t="s">
        <v>383</v>
      </c>
      <c r="S500" s="102"/>
      <c r="T500" s="50" t="s">
        <v>389</v>
      </c>
      <c r="U500" s="50" t="s">
        <v>390</v>
      </c>
      <c r="V500" s="50"/>
    </row>
    <row r="501" spans="1:22" s="43" customFormat="1" ht="122.25" hidden="1" customHeight="1" x14ac:dyDescent="0.25">
      <c r="A501" s="135"/>
      <c r="B501" s="208" t="s">
        <v>386</v>
      </c>
      <c r="C501" s="228" t="s">
        <v>387</v>
      </c>
      <c r="D501" s="182" t="s">
        <v>98</v>
      </c>
      <c r="E501" s="182"/>
      <c r="F501" s="54" t="s">
        <v>388</v>
      </c>
      <c r="G501" s="107">
        <v>184</v>
      </c>
      <c r="H501" s="107">
        <v>0</v>
      </c>
      <c r="I501" s="99">
        <f t="shared" si="11"/>
        <v>184</v>
      </c>
      <c r="J501" s="107"/>
      <c r="K501" s="107"/>
      <c r="L501" s="107"/>
      <c r="M501" s="107">
        <v>184</v>
      </c>
      <c r="N501" s="136">
        <v>2016</v>
      </c>
      <c r="O501" s="151"/>
      <c r="P501" s="151"/>
      <c r="Q501" s="100"/>
      <c r="R501" s="293" t="s">
        <v>346</v>
      </c>
      <c r="S501" s="54"/>
      <c r="T501" s="50" t="s">
        <v>394</v>
      </c>
      <c r="U501" s="50" t="s">
        <v>395</v>
      </c>
      <c r="V501" s="50"/>
    </row>
    <row r="502" spans="1:22" s="43" customFormat="1" ht="70.5" hidden="1" customHeight="1" x14ac:dyDescent="0.25">
      <c r="A502" s="115"/>
      <c r="B502" s="143" t="s">
        <v>391</v>
      </c>
      <c r="C502" s="232" t="s">
        <v>392</v>
      </c>
      <c r="D502" s="44" t="s">
        <v>98</v>
      </c>
      <c r="E502" s="44"/>
      <c r="F502" s="102">
        <v>2016</v>
      </c>
      <c r="G502" s="108">
        <v>80200</v>
      </c>
      <c r="H502" s="108"/>
      <c r="I502" s="99">
        <f t="shared" si="11"/>
        <v>80200</v>
      </c>
      <c r="J502" s="108"/>
      <c r="K502" s="108">
        <v>80200</v>
      </c>
      <c r="L502" s="108"/>
      <c r="M502" s="108"/>
      <c r="N502" s="136"/>
      <c r="O502" s="151"/>
      <c r="P502" s="151"/>
      <c r="Q502" s="102"/>
      <c r="R502" s="284" t="s">
        <v>383</v>
      </c>
      <c r="S502" s="102"/>
      <c r="T502" s="50" t="s">
        <v>398</v>
      </c>
      <c r="U502" s="50" t="s">
        <v>399</v>
      </c>
      <c r="V502" s="50"/>
    </row>
    <row r="503" spans="1:22" s="45" customFormat="1" ht="48" hidden="1" customHeight="1" x14ac:dyDescent="0.25">
      <c r="A503" s="115"/>
      <c r="B503" s="143" t="s">
        <v>396</v>
      </c>
      <c r="C503" s="232" t="s">
        <v>397</v>
      </c>
      <c r="D503" s="44" t="s">
        <v>98</v>
      </c>
      <c r="E503" s="44"/>
      <c r="F503" s="102" t="s">
        <v>308</v>
      </c>
      <c r="G503" s="108">
        <v>1269.2</v>
      </c>
      <c r="H503" s="108"/>
      <c r="I503" s="99">
        <f t="shared" si="11"/>
        <v>1269.2</v>
      </c>
      <c r="J503" s="108"/>
      <c r="K503" s="108"/>
      <c r="L503" s="108"/>
      <c r="M503" s="108">
        <v>1269.2</v>
      </c>
      <c r="N503" s="136"/>
      <c r="O503" s="151"/>
      <c r="P503" s="151"/>
      <c r="Q503" s="100"/>
      <c r="R503" s="284" t="s">
        <v>383</v>
      </c>
      <c r="S503" s="102"/>
      <c r="U503" s="73" t="s">
        <v>402</v>
      </c>
      <c r="V503" s="73" t="s">
        <v>403</v>
      </c>
    </row>
    <row r="504" spans="1:22" s="43" customFormat="1" ht="146.25" hidden="1" customHeight="1" x14ac:dyDescent="0.25">
      <c r="A504" s="165"/>
      <c r="B504" s="143" t="s">
        <v>400</v>
      </c>
      <c r="C504" s="232" t="s">
        <v>401</v>
      </c>
      <c r="D504" s="44" t="s">
        <v>51</v>
      </c>
      <c r="E504" s="49"/>
      <c r="F504" s="166"/>
      <c r="G504" s="167"/>
      <c r="H504" s="167"/>
      <c r="I504" s="99">
        <f t="shared" si="11"/>
        <v>0</v>
      </c>
      <c r="J504" s="167"/>
      <c r="K504" s="167"/>
      <c r="L504" s="167"/>
      <c r="M504" s="167"/>
      <c r="N504" s="168"/>
      <c r="O504" s="49"/>
      <c r="P504" s="49"/>
      <c r="Q504" s="49"/>
      <c r="R504" s="284" t="s">
        <v>383</v>
      </c>
      <c r="S504" s="102"/>
      <c r="T504" s="50"/>
      <c r="U504" s="57" t="s">
        <v>405</v>
      </c>
      <c r="V504" s="57" t="s">
        <v>406</v>
      </c>
    </row>
    <row r="505" spans="1:22" s="43" customFormat="1" ht="65.25" hidden="1" customHeight="1" x14ac:dyDescent="0.25">
      <c r="A505" s="115"/>
      <c r="B505" s="143" t="s">
        <v>404</v>
      </c>
      <c r="C505" s="232" t="s">
        <v>627</v>
      </c>
      <c r="D505" s="44" t="s">
        <v>51</v>
      </c>
      <c r="E505" s="44"/>
      <c r="F505" s="102">
        <v>2015</v>
      </c>
      <c r="G505" s="108">
        <v>37.430999999999997</v>
      </c>
      <c r="H505" s="108">
        <v>37.430999999999997</v>
      </c>
      <c r="I505" s="99">
        <f t="shared" si="11"/>
        <v>37.431200000000004</v>
      </c>
      <c r="J505" s="108">
        <v>0</v>
      </c>
      <c r="K505" s="108">
        <v>18.95</v>
      </c>
      <c r="L505" s="108">
        <v>18.481200000000001</v>
      </c>
      <c r="M505" s="108">
        <v>0</v>
      </c>
      <c r="N505" s="136">
        <v>2016</v>
      </c>
      <c r="O505" s="151"/>
      <c r="P505" s="151"/>
      <c r="Q505" s="100"/>
      <c r="R505" s="290" t="s">
        <v>346</v>
      </c>
      <c r="S505" s="114"/>
      <c r="T505" s="51"/>
      <c r="U505" s="51"/>
    </row>
    <row r="506" spans="1:22" s="45" customFormat="1" ht="38.25" hidden="1" x14ac:dyDescent="0.25">
      <c r="A506" s="115"/>
      <c r="B506" s="143" t="s">
        <v>626</v>
      </c>
      <c r="C506" s="232" t="s">
        <v>611</v>
      </c>
      <c r="D506" s="44" t="s">
        <v>54</v>
      </c>
      <c r="E506" s="44"/>
      <c r="F506" s="102"/>
      <c r="G506" s="108"/>
      <c r="H506" s="108"/>
      <c r="I506" s="99">
        <f t="shared" si="11"/>
        <v>0</v>
      </c>
      <c r="J506" s="108"/>
      <c r="K506" s="108"/>
      <c r="L506" s="108"/>
      <c r="M506" s="108"/>
      <c r="N506" s="136">
        <v>2015</v>
      </c>
      <c r="O506" s="151"/>
      <c r="P506" s="151"/>
      <c r="Q506" s="114"/>
      <c r="R506" s="290" t="s">
        <v>366</v>
      </c>
      <c r="S506" s="174" t="s">
        <v>407</v>
      </c>
    </row>
    <row r="507" spans="1:22" s="43" customFormat="1" ht="51" hidden="1" customHeight="1" x14ac:dyDescent="0.25">
      <c r="A507" s="165"/>
      <c r="B507" s="143" t="s">
        <v>408</v>
      </c>
      <c r="C507" s="232" t="s">
        <v>617</v>
      </c>
      <c r="D507" s="44" t="s">
        <v>246</v>
      </c>
      <c r="E507" s="44"/>
      <c r="F507" s="102" t="s">
        <v>409</v>
      </c>
      <c r="G507" s="108">
        <v>242.10129999999998</v>
      </c>
      <c r="H507" s="108">
        <v>36.6</v>
      </c>
      <c r="I507" s="99">
        <f t="shared" si="11"/>
        <v>273.29500000000002</v>
      </c>
      <c r="J507" s="108">
        <v>0</v>
      </c>
      <c r="K507" s="108">
        <v>273.29500000000002</v>
      </c>
      <c r="L507" s="108">
        <v>0</v>
      </c>
      <c r="M507" s="108">
        <v>0</v>
      </c>
      <c r="N507" s="136">
        <v>2015</v>
      </c>
      <c r="O507" s="49"/>
      <c r="P507" s="49"/>
      <c r="Q507" s="100"/>
      <c r="R507" s="290" t="s">
        <v>366</v>
      </c>
      <c r="S507" s="102"/>
      <c r="T507" s="50" t="s">
        <v>413</v>
      </c>
      <c r="U507" s="73" t="s">
        <v>414</v>
      </c>
      <c r="V507" s="73"/>
    </row>
    <row r="508" spans="1:22" s="43" customFormat="1" ht="134.25" hidden="1" customHeight="1" x14ac:dyDescent="0.25">
      <c r="A508" s="115"/>
      <c r="B508" s="143" t="s">
        <v>163</v>
      </c>
      <c r="C508" s="232" t="s">
        <v>410</v>
      </c>
      <c r="D508" s="44" t="s">
        <v>246</v>
      </c>
      <c r="E508" s="44"/>
      <c r="F508" s="102" t="s">
        <v>411</v>
      </c>
      <c r="G508" s="111">
        <v>144954.6</v>
      </c>
      <c r="H508" s="108"/>
      <c r="I508" s="99">
        <f t="shared" si="11"/>
        <v>144954.59999999998</v>
      </c>
      <c r="J508" s="111">
        <v>55628.7</v>
      </c>
      <c r="K508" s="108"/>
      <c r="L508" s="108"/>
      <c r="M508" s="111">
        <v>89325.9</v>
      </c>
      <c r="N508" s="136">
        <v>2015</v>
      </c>
      <c r="O508" s="151"/>
      <c r="P508" s="151"/>
      <c r="Q508" s="175"/>
      <c r="R508" s="284" t="s">
        <v>412</v>
      </c>
      <c r="S508" s="102"/>
      <c r="T508" s="50" t="s">
        <v>417</v>
      </c>
      <c r="U508" s="50" t="s">
        <v>418</v>
      </c>
      <c r="V508" s="50"/>
    </row>
    <row r="509" spans="1:22" s="45" customFormat="1" ht="62.25" hidden="1" customHeight="1" x14ac:dyDescent="0.25">
      <c r="A509" s="115"/>
      <c r="B509" s="143" t="s">
        <v>415</v>
      </c>
      <c r="C509" s="232" t="s">
        <v>416</v>
      </c>
      <c r="D509" s="44" t="s">
        <v>131</v>
      </c>
      <c r="E509" s="44"/>
      <c r="F509" s="102" t="s">
        <v>257</v>
      </c>
      <c r="G509" s="108">
        <v>124.152</v>
      </c>
      <c r="H509" s="108"/>
      <c r="I509" s="99">
        <f t="shared" si="11"/>
        <v>124.2</v>
      </c>
      <c r="J509" s="108">
        <v>124.2</v>
      </c>
      <c r="K509" s="108"/>
      <c r="L509" s="108"/>
      <c r="M509" s="108"/>
      <c r="N509" s="136">
        <v>2015</v>
      </c>
      <c r="O509" s="151"/>
      <c r="P509" s="151"/>
      <c r="Q509" s="100"/>
      <c r="R509" s="290" t="s">
        <v>366</v>
      </c>
      <c r="S509" s="102"/>
      <c r="U509" s="45" t="s">
        <v>420</v>
      </c>
    </row>
    <row r="510" spans="1:22" s="45" customFormat="1" ht="314.25" hidden="1" customHeight="1" x14ac:dyDescent="0.2">
      <c r="A510" s="165"/>
      <c r="B510" s="143" t="s">
        <v>419</v>
      </c>
      <c r="C510" s="232" t="s">
        <v>238</v>
      </c>
      <c r="D510" s="44" t="s">
        <v>98</v>
      </c>
      <c r="E510" s="44"/>
      <c r="F510" s="102">
        <v>2016</v>
      </c>
      <c r="G510" s="108">
        <v>20</v>
      </c>
      <c r="H510" s="108">
        <v>0</v>
      </c>
      <c r="I510" s="99">
        <f t="shared" si="11"/>
        <v>20</v>
      </c>
      <c r="J510" s="108">
        <v>0</v>
      </c>
      <c r="K510" s="108">
        <v>0</v>
      </c>
      <c r="L510" s="108">
        <v>0</v>
      </c>
      <c r="M510" s="108">
        <v>20</v>
      </c>
      <c r="N510" s="136">
        <v>2015</v>
      </c>
      <c r="O510" s="49"/>
      <c r="P510" s="49"/>
      <c r="Q510" s="100"/>
      <c r="R510" s="290" t="s">
        <v>366</v>
      </c>
      <c r="S510" s="102"/>
      <c r="T510" s="85" t="s">
        <v>424</v>
      </c>
      <c r="U510" s="86" t="s">
        <v>425</v>
      </c>
      <c r="V510" s="86"/>
    </row>
    <row r="511" spans="1:22" s="53" customFormat="1" ht="64.349999999999994" hidden="1" customHeight="1" x14ac:dyDescent="0.2">
      <c r="A511" s="115"/>
      <c r="B511" s="143" t="s">
        <v>421</v>
      </c>
      <c r="C511" s="232" t="s">
        <v>422</v>
      </c>
      <c r="D511" s="44" t="s">
        <v>131</v>
      </c>
      <c r="E511" s="44"/>
      <c r="F511" s="102" t="s">
        <v>423</v>
      </c>
      <c r="G511" s="112">
        <v>52.743000000000002</v>
      </c>
      <c r="H511" s="112">
        <v>52.743000000000002</v>
      </c>
      <c r="I511" s="99">
        <f t="shared" si="11"/>
        <v>0</v>
      </c>
      <c r="J511" s="106"/>
      <c r="K511" s="106"/>
      <c r="L511" s="106"/>
      <c r="M511" s="106"/>
      <c r="N511" s="176"/>
      <c r="O511" s="49"/>
      <c r="P511" s="49"/>
      <c r="Q511" s="131"/>
      <c r="R511" s="284" t="s">
        <v>412</v>
      </c>
      <c r="S511" s="102"/>
      <c r="T511" s="50" t="s">
        <v>429</v>
      </c>
      <c r="U511" s="50"/>
      <c r="V511" s="50"/>
    </row>
    <row r="512" spans="1:22" s="43" customFormat="1" ht="58.7" hidden="1" customHeight="1" x14ac:dyDescent="0.25">
      <c r="A512" s="115"/>
      <c r="B512" s="143" t="s">
        <v>426</v>
      </c>
      <c r="C512" s="232" t="s">
        <v>427</v>
      </c>
      <c r="D512" s="44" t="s">
        <v>131</v>
      </c>
      <c r="E512" s="44"/>
      <c r="F512" s="102" t="s">
        <v>428</v>
      </c>
      <c r="G512" s="108">
        <v>430.50300000000004</v>
      </c>
      <c r="H512" s="108"/>
      <c r="I512" s="99">
        <f t="shared" si="11"/>
        <v>415.58300000000003</v>
      </c>
      <c r="J512" s="108"/>
      <c r="K512" s="108">
        <v>415.08300000000003</v>
      </c>
      <c r="L512" s="108"/>
      <c r="M512" s="108">
        <v>0.5</v>
      </c>
      <c r="N512" s="136">
        <v>2015</v>
      </c>
      <c r="O512" s="151"/>
      <c r="P512" s="151"/>
      <c r="Q512" s="100"/>
      <c r="R512" s="290" t="s">
        <v>366</v>
      </c>
      <c r="S512" s="102"/>
      <c r="T512" s="50" t="s">
        <v>431</v>
      </c>
      <c r="U512" s="50"/>
      <c r="V512" s="50"/>
    </row>
    <row r="513" spans="1:22" s="53" customFormat="1" ht="111.75" hidden="1" customHeight="1" x14ac:dyDescent="0.25">
      <c r="A513" s="115"/>
      <c r="B513" s="143" t="s">
        <v>430</v>
      </c>
      <c r="C513" s="232" t="s">
        <v>422</v>
      </c>
      <c r="D513" s="44" t="s">
        <v>54</v>
      </c>
      <c r="E513" s="44"/>
      <c r="F513" s="102" t="s">
        <v>257</v>
      </c>
      <c r="G513" s="108">
        <v>46.3</v>
      </c>
      <c r="H513" s="108"/>
      <c r="I513" s="99">
        <f t="shared" si="11"/>
        <v>46.3</v>
      </c>
      <c r="J513" s="108"/>
      <c r="K513" s="108">
        <v>23.5</v>
      </c>
      <c r="L513" s="108">
        <v>22.8</v>
      </c>
      <c r="M513" s="108"/>
      <c r="N513" s="136">
        <v>2015</v>
      </c>
      <c r="O513" s="151"/>
      <c r="P513" s="151"/>
      <c r="Q513" s="100"/>
      <c r="R513" s="290" t="s">
        <v>366</v>
      </c>
      <c r="S513" s="102"/>
      <c r="T513" s="50" t="s">
        <v>435</v>
      </c>
      <c r="U513" s="50"/>
      <c r="V513" s="50"/>
    </row>
    <row r="514" spans="1:22" s="43" customFormat="1" ht="55.7" hidden="1" customHeight="1" x14ac:dyDescent="0.25">
      <c r="A514" s="115"/>
      <c r="B514" s="143" t="s">
        <v>432</v>
      </c>
      <c r="C514" s="232" t="s">
        <v>433</v>
      </c>
      <c r="D514" s="104" t="s">
        <v>98</v>
      </c>
      <c r="E514" s="44"/>
      <c r="F514" s="102" t="s">
        <v>434</v>
      </c>
      <c r="G514" s="108"/>
      <c r="H514" s="108"/>
      <c r="I514" s="99">
        <f t="shared" si="11"/>
        <v>0</v>
      </c>
      <c r="J514" s="108"/>
      <c r="K514" s="108"/>
      <c r="L514" s="108"/>
      <c r="M514" s="108"/>
      <c r="N514" s="136">
        <v>2015</v>
      </c>
      <c r="O514" s="151"/>
      <c r="P514" s="151"/>
      <c r="Q514" s="100"/>
      <c r="R514" s="290" t="s">
        <v>366</v>
      </c>
      <c r="S514" s="102"/>
      <c r="T514" s="47"/>
      <c r="U514" s="47"/>
      <c r="V514" s="47"/>
    </row>
    <row r="515" spans="1:22" s="43" customFormat="1" ht="102" hidden="1" x14ac:dyDescent="0.25">
      <c r="A515" s="115"/>
      <c r="B515" s="143" t="s">
        <v>436</v>
      </c>
      <c r="C515" s="232"/>
      <c r="D515" s="44" t="s">
        <v>131</v>
      </c>
      <c r="E515" s="44"/>
      <c r="F515" s="102" t="s">
        <v>339</v>
      </c>
      <c r="G515" s="108">
        <v>112.7</v>
      </c>
      <c r="H515" s="108">
        <v>26.7</v>
      </c>
      <c r="I515" s="99">
        <f t="shared" si="11"/>
        <v>26.7</v>
      </c>
      <c r="J515" s="108">
        <v>0</v>
      </c>
      <c r="K515" s="108">
        <v>26.7</v>
      </c>
      <c r="L515" s="108">
        <v>0</v>
      </c>
      <c r="M515" s="108">
        <v>0</v>
      </c>
      <c r="N515" s="136">
        <v>2015</v>
      </c>
      <c r="O515" s="151"/>
      <c r="P515" s="151"/>
      <c r="Q515" s="100"/>
      <c r="R515" s="290" t="s">
        <v>366</v>
      </c>
      <c r="S515" s="102"/>
      <c r="T515" s="47" t="s">
        <v>439</v>
      </c>
      <c r="U515" s="47"/>
      <c r="V515" s="47"/>
    </row>
    <row r="516" spans="1:22" s="43" customFormat="1" ht="280.5" hidden="1" x14ac:dyDescent="0.25">
      <c r="A516" s="115"/>
      <c r="B516" s="143" t="s">
        <v>437</v>
      </c>
      <c r="C516" s="232" t="s">
        <v>438</v>
      </c>
      <c r="D516" s="44" t="s">
        <v>246</v>
      </c>
      <c r="E516" s="44"/>
      <c r="F516" s="44" t="s">
        <v>388</v>
      </c>
      <c r="G516" s="108">
        <v>485.1087</v>
      </c>
      <c r="H516" s="108"/>
      <c r="I516" s="99">
        <f t="shared" si="11"/>
        <v>471.1087</v>
      </c>
      <c r="J516" s="108"/>
      <c r="K516" s="108">
        <v>471.1087</v>
      </c>
      <c r="L516" s="108"/>
      <c r="M516" s="108"/>
      <c r="N516" s="136">
        <v>2015</v>
      </c>
      <c r="O516" s="151"/>
      <c r="P516" s="151"/>
      <c r="Q516" s="100"/>
      <c r="R516" s="290" t="s">
        <v>366</v>
      </c>
      <c r="S516" s="102"/>
      <c r="T516" s="47" t="s">
        <v>442</v>
      </c>
      <c r="U516" s="47"/>
      <c r="V516" s="47" t="s">
        <v>443</v>
      </c>
    </row>
    <row r="517" spans="1:22" s="43" customFormat="1" ht="37.35" hidden="1" customHeight="1" x14ac:dyDescent="0.25">
      <c r="A517" s="115"/>
      <c r="B517" s="143" t="s">
        <v>440</v>
      </c>
      <c r="C517" s="232" t="s">
        <v>438</v>
      </c>
      <c r="D517" s="44" t="s">
        <v>246</v>
      </c>
      <c r="E517" s="44"/>
      <c r="F517" s="44" t="s">
        <v>441</v>
      </c>
      <c r="G517" s="108">
        <v>601.09670000000006</v>
      </c>
      <c r="H517" s="108"/>
      <c r="I517" s="99">
        <f t="shared" si="11"/>
        <v>628.3759</v>
      </c>
      <c r="J517" s="108">
        <v>140</v>
      </c>
      <c r="K517" s="108">
        <v>488.3759</v>
      </c>
      <c r="L517" s="108"/>
      <c r="M517" s="108"/>
      <c r="N517" s="136">
        <v>2015</v>
      </c>
      <c r="O517" s="151"/>
      <c r="P517" s="151"/>
      <c r="Q517" s="100"/>
      <c r="R517" s="290" t="s">
        <v>366</v>
      </c>
      <c r="S517" s="102"/>
      <c r="T517" s="47" t="s">
        <v>445</v>
      </c>
      <c r="U517" s="47"/>
      <c r="V517" s="47"/>
    </row>
    <row r="518" spans="1:22" s="53" customFormat="1" ht="123" hidden="1" customHeight="1" x14ac:dyDescent="0.25">
      <c r="A518" s="115"/>
      <c r="B518" s="143" t="s">
        <v>444</v>
      </c>
      <c r="C518" s="232" t="s">
        <v>438</v>
      </c>
      <c r="D518" s="44" t="s">
        <v>246</v>
      </c>
      <c r="E518" s="44"/>
      <c r="F518" s="44" t="s">
        <v>365</v>
      </c>
      <c r="G518" s="90">
        <v>60.3645</v>
      </c>
      <c r="H518" s="108"/>
      <c r="I518" s="99">
        <f t="shared" si="11"/>
        <v>59.492899999999999</v>
      </c>
      <c r="J518" s="108"/>
      <c r="K518" s="90">
        <v>59.492899999999999</v>
      </c>
      <c r="L518" s="108"/>
      <c r="M518" s="108"/>
      <c r="N518" s="136">
        <v>2015</v>
      </c>
      <c r="O518" s="151"/>
      <c r="P518" s="151"/>
      <c r="Q518" s="95"/>
      <c r="R518" s="290" t="s">
        <v>366</v>
      </c>
      <c r="S518" s="102"/>
      <c r="T518" s="47" t="s">
        <v>448</v>
      </c>
      <c r="U518" s="47"/>
      <c r="V518" s="47"/>
    </row>
    <row r="519" spans="1:22" s="53" customFormat="1" ht="191.25" hidden="1" x14ac:dyDescent="0.25">
      <c r="A519" s="115"/>
      <c r="B519" s="143" t="s">
        <v>446</v>
      </c>
      <c r="C519" s="232" t="s">
        <v>447</v>
      </c>
      <c r="D519" s="44" t="s">
        <v>98</v>
      </c>
      <c r="E519" s="44"/>
      <c r="F519" s="102" t="s">
        <v>434</v>
      </c>
      <c r="G519" s="108">
        <v>19</v>
      </c>
      <c r="H519" s="108"/>
      <c r="I519" s="99">
        <f t="shared" si="11"/>
        <v>0</v>
      </c>
      <c r="J519" s="108"/>
      <c r="K519" s="108"/>
      <c r="L519" s="108"/>
      <c r="M519" s="108"/>
      <c r="N519" s="136">
        <v>2015</v>
      </c>
      <c r="O519" s="151"/>
      <c r="P519" s="151"/>
      <c r="Q519" s="100"/>
      <c r="R519" s="290" t="s">
        <v>366</v>
      </c>
      <c r="S519" s="102"/>
      <c r="T519" s="47" t="s">
        <v>451</v>
      </c>
      <c r="U519" s="47"/>
      <c r="V519" s="47"/>
    </row>
    <row r="520" spans="1:22" s="43" customFormat="1" ht="102" hidden="1" x14ac:dyDescent="0.25">
      <c r="A520" s="115"/>
      <c r="B520" s="143" t="s">
        <v>449</v>
      </c>
      <c r="C520" s="232" t="s">
        <v>450</v>
      </c>
      <c r="D520" s="44" t="s">
        <v>98</v>
      </c>
      <c r="E520" s="44"/>
      <c r="F520" s="102" t="s">
        <v>434</v>
      </c>
      <c r="G520" s="108">
        <v>5.2</v>
      </c>
      <c r="H520" s="108"/>
      <c r="I520" s="99">
        <f t="shared" si="11"/>
        <v>0</v>
      </c>
      <c r="J520" s="108"/>
      <c r="K520" s="108"/>
      <c r="L520" s="108"/>
      <c r="M520" s="108"/>
      <c r="N520" s="136">
        <v>2015</v>
      </c>
      <c r="O520" s="151"/>
      <c r="P520" s="151"/>
      <c r="Q520" s="100"/>
      <c r="R520" s="290" t="s">
        <v>366</v>
      </c>
      <c r="S520" s="102"/>
      <c r="T520" s="47" t="s">
        <v>454</v>
      </c>
      <c r="U520" s="47"/>
      <c r="V520" s="47"/>
    </row>
    <row r="521" spans="1:22" s="53" customFormat="1" ht="74.25" hidden="1" customHeight="1" x14ac:dyDescent="0.25">
      <c r="A521" s="115"/>
      <c r="B521" s="143" t="s">
        <v>452</v>
      </c>
      <c r="C521" s="232" t="s">
        <v>438</v>
      </c>
      <c r="D521" s="44" t="s">
        <v>246</v>
      </c>
      <c r="E521" s="44"/>
      <c r="F521" s="44" t="s">
        <v>434</v>
      </c>
      <c r="G521" s="108">
        <v>9.2978999999999985</v>
      </c>
      <c r="H521" s="108"/>
      <c r="I521" s="99">
        <f>SUM(J521:M521)</f>
        <v>8.1000999999999994</v>
      </c>
      <c r="J521" s="108"/>
      <c r="K521" s="108">
        <v>8.1000999999999994</v>
      </c>
      <c r="L521" s="108"/>
      <c r="M521" s="108"/>
      <c r="N521" s="136">
        <v>2014</v>
      </c>
      <c r="O521" s="151"/>
      <c r="P521" s="151"/>
      <c r="Q521" s="100"/>
      <c r="R521" s="290" t="s">
        <v>453</v>
      </c>
      <c r="S521" s="102"/>
      <c r="T521" s="50"/>
      <c r="U521" s="50"/>
      <c r="V521" s="50"/>
    </row>
    <row r="522" spans="1:22" s="53" customFormat="1" ht="63" hidden="1" customHeight="1" x14ac:dyDescent="0.25">
      <c r="A522" s="115"/>
      <c r="B522" s="143" t="s">
        <v>455</v>
      </c>
      <c r="C522" s="232" t="s">
        <v>625</v>
      </c>
      <c r="D522" s="44" t="s">
        <v>98</v>
      </c>
      <c r="E522" s="44"/>
      <c r="F522" s="102" t="s">
        <v>247</v>
      </c>
      <c r="G522" s="108">
        <v>637</v>
      </c>
      <c r="H522" s="108"/>
      <c r="I522" s="99">
        <f t="shared" ref="I522:I569" si="12">SUM(J522:M522)</f>
        <v>0</v>
      </c>
      <c r="J522" s="108"/>
      <c r="K522" s="108"/>
      <c r="L522" s="108"/>
      <c r="M522" s="108"/>
      <c r="N522" s="136">
        <v>2014</v>
      </c>
      <c r="O522" s="151"/>
      <c r="P522" s="151"/>
      <c r="Q522" s="100"/>
      <c r="R522" s="290" t="s">
        <v>456</v>
      </c>
      <c r="S522" s="102"/>
      <c r="T522" s="50"/>
      <c r="U522" s="50"/>
      <c r="V522" s="50"/>
    </row>
    <row r="523" spans="1:22" s="53" customFormat="1" ht="120" hidden="1" x14ac:dyDescent="0.25">
      <c r="A523" s="115"/>
      <c r="B523" s="143" t="s">
        <v>457</v>
      </c>
      <c r="C523" s="232" t="s">
        <v>624</v>
      </c>
      <c r="D523" s="44" t="s">
        <v>98</v>
      </c>
      <c r="E523" s="44"/>
      <c r="F523" s="102" t="s">
        <v>458</v>
      </c>
      <c r="G523" s="108">
        <v>610</v>
      </c>
      <c r="H523" s="112"/>
      <c r="I523" s="99">
        <f t="shared" si="12"/>
        <v>610</v>
      </c>
      <c r="J523" s="108">
        <v>500</v>
      </c>
      <c r="K523" s="108"/>
      <c r="L523" s="108"/>
      <c r="M523" s="108">
        <v>110</v>
      </c>
      <c r="N523" s="136">
        <v>2014</v>
      </c>
      <c r="O523" s="151"/>
      <c r="P523" s="151"/>
      <c r="Q523" s="100"/>
      <c r="R523" s="290" t="s">
        <v>456</v>
      </c>
      <c r="S523" s="102"/>
      <c r="T523" s="50" t="s">
        <v>461</v>
      </c>
      <c r="U523" s="50" t="s">
        <v>461</v>
      </c>
      <c r="V523" s="50"/>
    </row>
    <row r="524" spans="1:22" s="43" customFormat="1" ht="114" hidden="1" customHeight="1" x14ac:dyDescent="0.25">
      <c r="A524" s="115"/>
      <c r="B524" s="143" t="s">
        <v>459</v>
      </c>
      <c r="C524" s="232" t="s">
        <v>307</v>
      </c>
      <c r="D524" s="44" t="s">
        <v>246</v>
      </c>
      <c r="E524" s="44"/>
      <c r="F524" s="102" t="s">
        <v>460</v>
      </c>
      <c r="G524" s="108">
        <v>37.5</v>
      </c>
      <c r="H524" s="108"/>
      <c r="I524" s="99">
        <f t="shared" si="12"/>
        <v>0</v>
      </c>
      <c r="J524" s="108"/>
      <c r="K524" s="108"/>
      <c r="L524" s="108"/>
      <c r="M524" s="108"/>
      <c r="N524" s="136">
        <v>2014</v>
      </c>
      <c r="O524" s="151"/>
      <c r="P524" s="151"/>
      <c r="Q524" s="100"/>
      <c r="R524" s="290" t="s">
        <v>453</v>
      </c>
      <c r="S524" s="102"/>
      <c r="T524" s="50" t="s">
        <v>463</v>
      </c>
      <c r="U524" s="50" t="s">
        <v>463</v>
      </c>
      <c r="V524" s="50"/>
    </row>
    <row r="525" spans="1:22" s="43" customFormat="1" ht="89.25" hidden="1" x14ac:dyDescent="0.25">
      <c r="A525" s="115"/>
      <c r="B525" s="143" t="s">
        <v>462</v>
      </c>
      <c r="C525" s="232" t="s">
        <v>307</v>
      </c>
      <c r="D525" s="44" t="s">
        <v>246</v>
      </c>
      <c r="E525" s="44"/>
      <c r="F525" s="102" t="s">
        <v>460</v>
      </c>
      <c r="G525" s="108">
        <v>5.79</v>
      </c>
      <c r="H525" s="108">
        <v>5.14</v>
      </c>
      <c r="I525" s="99">
        <f t="shared" si="12"/>
        <v>0.64</v>
      </c>
      <c r="J525" s="108"/>
      <c r="K525" s="108"/>
      <c r="L525" s="108"/>
      <c r="M525" s="108">
        <v>0.64</v>
      </c>
      <c r="N525" s="136">
        <v>2014</v>
      </c>
      <c r="O525" s="151"/>
      <c r="P525" s="151"/>
      <c r="Q525" s="100"/>
      <c r="R525" s="290" t="s">
        <v>453</v>
      </c>
      <c r="S525" s="102"/>
      <c r="T525" s="50" t="s">
        <v>465</v>
      </c>
      <c r="U525" s="50" t="s">
        <v>465</v>
      </c>
      <c r="V525" s="50"/>
    </row>
    <row r="526" spans="1:22" s="43" customFormat="1" ht="90" hidden="1" x14ac:dyDescent="0.25">
      <c r="A526" s="115"/>
      <c r="B526" s="143" t="s">
        <v>464</v>
      </c>
      <c r="C526" s="232" t="s">
        <v>611</v>
      </c>
      <c r="D526" s="44" t="s">
        <v>54</v>
      </c>
      <c r="E526" s="44"/>
      <c r="F526" s="102">
        <v>2014</v>
      </c>
      <c r="G526" s="108">
        <v>10.8422</v>
      </c>
      <c r="H526" s="108"/>
      <c r="I526" s="99">
        <f t="shared" si="12"/>
        <v>10.8422</v>
      </c>
      <c r="J526" s="108"/>
      <c r="K526" s="108"/>
      <c r="L526" s="108">
        <v>10.8422</v>
      </c>
      <c r="M526" s="108"/>
      <c r="N526" s="136">
        <v>2014</v>
      </c>
      <c r="O526" s="151"/>
      <c r="P526" s="151"/>
      <c r="Q526" s="100"/>
      <c r="R526" s="290" t="s">
        <v>453</v>
      </c>
      <c r="S526" s="102"/>
      <c r="T526" s="50" t="s">
        <v>467</v>
      </c>
      <c r="U526" s="50" t="s">
        <v>467</v>
      </c>
      <c r="V526" s="50"/>
    </row>
    <row r="527" spans="1:22" s="43" customFormat="1" ht="60" hidden="1" x14ac:dyDescent="0.25">
      <c r="A527" s="115"/>
      <c r="B527" s="143" t="s">
        <v>466</v>
      </c>
      <c r="C527" s="232" t="s">
        <v>387</v>
      </c>
      <c r="D527" s="104" t="s">
        <v>98</v>
      </c>
      <c r="E527" s="44"/>
      <c r="F527" s="102" t="s">
        <v>247</v>
      </c>
      <c r="G527" s="108">
        <v>34.549999999999997</v>
      </c>
      <c r="H527" s="108"/>
      <c r="I527" s="99">
        <f t="shared" si="12"/>
        <v>31.603999999999999</v>
      </c>
      <c r="J527" s="108"/>
      <c r="K527" s="108">
        <v>6.0839999999999996</v>
      </c>
      <c r="L527" s="108">
        <v>8.9580000000000002</v>
      </c>
      <c r="M527" s="108">
        <v>16.562000000000001</v>
      </c>
      <c r="N527" s="136">
        <v>2014</v>
      </c>
      <c r="O527" s="151"/>
      <c r="P527" s="151"/>
      <c r="Q527" s="100"/>
      <c r="R527" s="290" t="s">
        <v>453</v>
      </c>
      <c r="S527" s="102"/>
      <c r="T527" s="50" t="s">
        <v>470</v>
      </c>
      <c r="U527" s="50" t="s">
        <v>470</v>
      </c>
      <c r="V527" s="50"/>
    </row>
    <row r="528" spans="1:22" s="43" customFormat="1" ht="60" hidden="1" x14ac:dyDescent="0.25">
      <c r="A528" s="115"/>
      <c r="B528" s="143" t="s">
        <v>468</v>
      </c>
      <c r="C528" s="232" t="s">
        <v>469</v>
      </c>
      <c r="D528" s="44" t="s">
        <v>54</v>
      </c>
      <c r="E528" s="44"/>
      <c r="F528" s="102">
        <v>2014</v>
      </c>
      <c r="G528" s="108">
        <v>135.34960338341199</v>
      </c>
      <c r="H528" s="108"/>
      <c r="I528" s="99">
        <f t="shared" si="12"/>
        <v>135.34960338341199</v>
      </c>
      <c r="J528" s="108"/>
      <c r="K528" s="108"/>
      <c r="L528" s="108"/>
      <c r="M528" s="108">
        <v>135.34960338341199</v>
      </c>
      <c r="N528" s="136">
        <v>2014</v>
      </c>
      <c r="O528" s="151"/>
      <c r="P528" s="151"/>
      <c r="Q528" s="100"/>
      <c r="R528" s="290" t="s">
        <v>453</v>
      </c>
      <c r="S528" s="102"/>
      <c r="T528" s="50" t="s">
        <v>474</v>
      </c>
      <c r="U528" s="50" t="s">
        <v>474</v>
      </c>
      <c r="V528" s="50"/>
    </row>
    <row r="529" spans="1:22" s="43" customFormat="1" ht="25.5" hidden="1" x14ac:dyDescent="0.25">
      <c r="A529" s="115"/>
      <c r="B529" s="143" t="s">
        <v>471</v>
      </c>
      <c r="C529" s="232" t="s">
        <v>472</v>
      </c>
      <c r="D529" s="104" t="s">
        <v>98</v>
      </c>
      <c r="E529" s="44"/>
      <c r="F529" s="102" t="s">
        <v>473</v>
      </c>
      <c r="G529" s="108">
        <v>1859</v>
      </c>
      <c r="H529" s="108"/>
      <c r="I529" s="99">
        <f t="shared" si="12"/>
        <v>1859</v>
      </c>
      <c r="J529" s="108"/>
      <c r="K529" s="108"/>
      <c r="L529" s="108"/>
      <c r="M529" s="108">
        <f>559+1300</f>
        <v>1859</v>
      </c>
      <c r="N529" s="136">
        <v>2014</v>
      </c>
      <c r="O529" s="151"/>
      <c r="P529" s="151"/>
      <c r="Q529" s="100"/>
      <c r="R529" s="290" t="s">
        <v>453</v>
      </c>
      <c r="S529" s="102"/>
      <c r="T529" s="50"/>
      <c r="U529" s="50"/>
      <c r="V529" s="50"/>
    </row>
    <row r="530" spans="1:22" s="43" customFormat="1" ht="67.7" hidden="1" customHeight="1" collapsed="1" x14ac:dyDescent="0.25">
      <c r="A530" s="115"/>
      <c r="B530" s="143" t="s">
        <v>475</v>
      </c>
      <c r="C530" s="232" t="s">
        <v>617</v>
      </c>
      <c r="D530" s="44" t="s">
        <v>246</v>
      </c>
      <c r="E530" s="44"/>
      <c r="F530" s="102">
        <v>2014</v>
      </c>
      <c r="G530" s="108">
        <v>18.229469999999999</v>
      </c>
      <c r="H530" s="108"/>
      <c r="I530" s="99">
        <f t="shared" si="12"/>
        <v>17.154199999999999</v>
      </c>
      <c r="J530" s="108"/>
      <c r="K530" s="108">
        <v>17.154199999999999</v>
      </c>
      <c r="L530" s="108"/>
      <c r="M530" s="108"/>
      <c r="N530" s="136">
        <v>2014</v>
      </c>
      <c r="O530" s="151"/>
      <c r="P530" s="151"/>
      <c r="Q530" s="100"/>
      <c r="R530" s="290" t="s">
        <v>453</v>
      </c>
      <c r="S530" s="102"/>
      <c r="T530" s="47"/>
      <c r="U530" s="47"/>
      <c r="V530" s="47"/>
    </row>
    <row r="531" spans="1:22" s="43" customFormat="1" ht="37.700000000000003" hidden="1" customHeight="1" outlineLevel="1" x14ac:dyDescent="0.25">
      <c r="A531" s="115"/>
      <c r="B531" s="143" t="s">
        <v>45</v>
      </c>
      <c r="C531" s="234"/>
      <c r="D531" s="49"/>
      <c r="E531" s="49"/>
      <c r="F531" s="177"/>
      <c r="G531" s="164"/>
      <c r="H531" s="164"/>
      <c r="I531" s="99">
        <f t="shared" si="12"/>
        <v>0</v>
      </c>
      <c r="J531" s="164"/>
      <c r="K531" s="164"/>
      <c r="L531" s="164"/>
      <c r="M531" s="164"/>
      <c r="N531" s="178"/>
      <c r="O531" s="151"/>
      <c r="P531" s="151"/>
      <c r="Q531" s="151"/>
      <c r="R531" s="284" t="s">
        <v>476</v>
      </c>
      <c r="S531" s="151"/>
      <c r="T531" s="50"/>
      <c r="U531" s="50"/>
      <c r="V531" s="50"/>
    </row>
    <row r="532" spans="1:22" s="43" customFormat="1" ht="37.700000000000003" hidden="1" customHeight="1" outlineLevel="1" x14ac:dyDescent="0.25">
      <c r="A532" s="165"/>
      <c r="B532" s="143" t="s">
        <v>477</v>
      </c>
      <c r="C532" s="232" t="s">
        <v>478</v>
      </c>
      <c r="D532" s="44" t="s">
        <v>54</v>
      </c>
      <c r="E532" s="44"/>
      <c r="F532" s="102" t="s">
        <v>247</v>
      </c>
      <c r="G532" s="108">
        <v>27.2239</v>
      </c>
      <c r="H532" s="108">
        <v>0</v>
      </c>
      <c r="I532" s="99">
        <f t="shared" si="12"/>
        <v>27.2239</v>
      </c>
      <c r="J532" s="108">
        <v>0</v>
      </c>
      <c r="K532" s="108">
        <v>5.8</v>
      </c>
      <c r="L532" s="108">
        <v>21.4239</v>
      </c>
      <c r="M532" s="108">
        <v>0</v>
      </c>
      <c r="N532" s="136"/>
      <c r="O532" s="151"/>
      <c r="P532" s="151"/>
      <c r="Q532" s="100"/>
      <c r="R532" s="284" t="s">
        <v>268</v>
      </c>
      <c r="S532" s="102"/>
      <c r="T532" s="50"/>
      <c r="U532" s="50"/>
      <c r="V532" s="50"/>
    </row>
    <row r="533" spans="1:22" s="43" customFormat="1" ht="37.700000000000003" hidden="1" customHeight="1" outlineLevel="1" x14ac:dyDescent="0.25">
      <c r="A533" s="165"/>
      <c r="B533" s="143" t="s">
        <v>479</v>
      </c>
      <c r="C533" s="232" t="s">
        <v>478</v>
      </c>
      <c r="D533" s="44" t="s">
        <v>54</v>
      </c>
      <c r="E533" s="44"/>
      <c r="F533" s="102" t="s">
        <v>247</v>
      </c>
      <c r="G533" s="108">
        <v>23.430400000000002</v>
      </c>
      <c r="H533" s="108">
        <v>0</v>
      </c>
      <c r="I533" s="99">
        <f t="shared" si="12"/>
        <v>23.430400000000002</v>
      </c>
      <c r="J533" s="108">
        <v>0</v>
      </c>
      <c r="K533" s="108">
        <v>5.3</v>
      </c>
      <c r="L533" s="108">
        <v>18.130400000000002</v>
      </c>
      <c r="M533" s="108">
        <v>0</v>
      </c>
      <c r="N533" s="136"/>
      <c r="O533" s="151"/>
      <c r="P533" s="151"/>
      <c r="Q533" s="100"/>
      <c r="R533" s="284" t="s">
        <v>268</v>
      </c>
      <c r="S533" s="102"/>
      <c r="T533" s="50"/>
      <c r="U533" s="50"/>
      <c r="V533" s="50"/>
    </row>
    <row r="534" spans="1:22" s="43" customFormat="1" ht="37.700000000000003" hidden="1" customHeight="1" outlineLevel="1" x14ac:dyDescent="0.25">
      <c r="A534" s="165"/>
      <c r="B534" s="143" t="s">
        <v>480</v>
      </c>
      <c r="C534" s="232" t="s">
        <v>478</v>
      </c>
      <c r="D534" s="44" t="s">
        <v>54</v>
      </c>
      <c r="E534" s="44"/>
      <c r="F534" s="102" t="s">
        <v>247</v>
      </c>
      <c r="G534" s="108">
        <v>69.397899999999993</v>
      </c>
      <c r="H534" s="108">
        <v>0</v>
      </c>
      <c r="I534" s="99">
        <f t="shared" si="12"/>
        <v>69.397899999999993</v>
      </c>
      <c r="J534" s="108">
        <v>0</v>
      </c>
      <c r="K534" s="108">
        <v>22.127299999999998</v>
      </c>
      <c r="L534" s="108">
        <v>47.270600000000002</v>
      </c>
      <c r="M534" s="108">
        <v>0</v>
      </c>
      <c r="N534" s="136"/>
      <c r="O534" s="151"/>
      <c r="P534" s="151"/>
      <c r="Q534" s="100"/>
      <c r="R534" s="284" t="s">
        <v>251</v>
      </c>
      <c r="S534" s="102"/>
      <c r="T534" s="50"/>
      <c r="U534" s="50"/>
      <c r="V534" s="50"/>
    </row>
    <row r="535" spans="1:22" s="43" customFormat="1" ht="37.700000000000003" hidden="1" customHeight="1" outlineLevel="1" x14ac:dyDescent="0.25">
      <c r="A535" s="165"/>
      <c r="B535" s="143" t="s">
        <v>481</v>
      </c>
      <c r="C535" s="232" t="s">
        <v>478</v>
      </c>
      <c r="D535" s="44" t="s">
        <v>54</v>
      </c>
      <c r="E535" s="44"/>
      <c r="F535" s="102">
        <v>2013</v>
      </c>
      <c r="G535" s="108">
        <v>13.3401</v>
      </c>
      <c r="H535" s="108">
        <v>0</v>
      </c>
      <c r="I535" s="99">
        <f t="shared" si="12"/>
        <v>13.3401</v>
      </c>
      <c r="J535" s="108">
        <v>0</v>
      </c>
      <c r="K535" s="108">
        <v>10.7546</v>
      </c>
      <c r="L535" s="108">
        <v>2.5855000000000001</v>
      </c>
      <c r="M535" s="108">
        <v>0</v>
      </c>
      <c r="N535" s="136"/>
      <c r="O535" s="151"/>
      <c r="P535" s="151"/>
      <c r="Q535" s="100"/>
      <c r="R535" s="284" t="s">
        <v>268</v>
      </c>
      <c r="S535" s="102"/>
      <c r="T535" s="50"/>
      <c r="U535" s="50"/>
      <c r="V535" s="50"/>
    </row>
    <row r="536" spans="1:22" s="43" customFormat="1" ht="37.700000000000003" hidden="1" customHeight="1" outlineLevel="1" x14ac:dyDescent="0.25">
      <c r="A536" s="165"/>
      <c r="B536" s="143" t="s">
        <v>482</v>
      </c>
      <c r="C536" s="232" t="s">
        <v>478</v>
      </c>
      <c r="D536" s="44" t="s">
        <v>54</v>
      </c>
      <c r="E536" s="44"/>
      <c r="F536" s="102" t="s">
        <v>483</v>
      </c>
      <c r="G536" s="108">
        <v>0</v>
      </c>
      <c r="H536" s="108">
        <v>0</v>
      </c>
      <c r="I536" s="99">
        <f t="shared" si="12"/>
        <v>0</v>
      </c>
      <c r="J536" s="108">
        <v>0</v>
      </c>
      <c r="K536" s="108">
        <v>0</v>
      </c>
      <c r="L536" s="108">
        <v>0</v>
      </c>
      <c r="M536" s="108">
        <v>0</v>
      </c>
      <c r="N536" s="136"/>
      <c r="O536" s="151"/>
      <c r="P536" s="151"/>
      <c r="Q536" s="100"/>
      <c r="R536" s="284" t="s">
        <v>255</v>
      </c>
      <c r="S536" s="102"/>
      <c r="T536" s="50"/>
      <c r="U536" s="50"/>
      <c r="V536" s="50"/>
    </row>
    <row r="537" spans="1:22" s="43" customFormat="1" ht="37.700000000000003" hidden="1" customHeight="1" outlineLevel="1" x14ac:dyDescent="0.25">
      <c r="A537" s="165"/>
      <c r="B537" s="143" t="s">
        <v>484</v>
      </c>
      <c r="C537" s="232" t="s">
        <v>478</v>
      </c>
      <c r="D537" s="44" t="s">
        <v>54</v>
      </c>
      <c r="E537" s="44"/>
      <c r="F537" s="102" t="s">
        <v>483</v>
      </c>
      <c r="G537" s="108">
        <v>17.773499999999999</v>
      </c>
      <c r="H537" s="108">
        <v>0</v>
      </c>
      <c r="I537" s="99">
        <f t="shared" si="12"/>
        <v>17.773499999999999</v>
      </c>
      <c r="J537" s="108">
        <v>0</v>
      </c>
      <c r="K537" s="108">
        <v>9.2414000000000005</v>
      </c>
      <c r="L537" s="108">
        <v>8.5320999999999998</v>
      </c>
      <c r="M537" s="108">
        <v>0</v>
      </c>
      <c r="N537" s="136"/>
      <c r="O537" s="151"/>
      <c r="P537" s="151"/>
      <c r="Q537" s="100"/>
      <c r="R537" s="284" t="s">
        <v>268</v>
      </c>
      <c r="S537" s="102"/>
      <c r="T537" s="50"/>
      <c r="U537" s="50"/>
      <c r="V537" s="50"/>
    </row>
    <row r="538" spans="1:22" s="43" customFormat="1" ht="37.700000000000003" hidden="1" customHeight="1" outlineLevel="1" x14ac:dyDescent="0.25">
      <c r="A538" s="165"/>
      <c r="B538" s="143" t="s">
        <v>485</v>
      </c>
      <c r="C538" s="232" t="s">
        <v>478</v>
      </c>
      <c r="D538" s="44" t="s">
        <v>54</v>
      </c>
      <c r="E538" s="44"/>
      <c r="F538" s="102" t="s">
        <v>483</v>
      </c>
      <c r="G538" s="108">
        <v>2.7325999999999997</v>
      </c>
      <c r="H538" s="108">
        <v>0</v>
      </c>
      <c r="I538" s="99">
        <f t="shared" si="12"/>
        <v>2.7325999999999997</v>
      </c>
      <c r="J538" s="108">
        <v>0</v>
      </c>
      <c r="K538" s="108">
        <v>0</v>
      </c>
      <c r="L538" s="108">
        <v>2.7325999999999997</v>
      </c>
      <c r="M538" s="108">
        <v>0</v>
      </c>
      <c r="N538" s="136"/>
      <c r="O538" s="151"/>
      <c r="P538" s="151"/>
      <c r="Q538" s="100"/>
      <c r="R538" s="284" t="s">
        <v>268</v>
      </c>
      <c r="S538" s="102"/>
      <c r="T538" s="50"/>
      <c r="U538" s="50"/>
      <c r="V538" s="50"/>
    </row>
    <row r="539" spans="1:22" s="43" customFormat="1" ht="37.700000000000003" hidden="1" customHeight="1" outlineLevel="1" x14ac:dyDescent="0.25">
      <c r="A539" s="165"/>
      <c r="B539" s="143" t="s">
        <v>486</v>
      </c>
      <c r="C539" s="232" t="s">
        <v>478</v>
      </c>
      <c r="D539" s="44" t="s">
        <v>54</v>
      </c>
      <c r="E539" s="44"/>
      <c r="F539" s="102" t="s">
        <v>483</v>
      </c>
      <c r="G539" s="108">
        <v>51.644100000000002</v>
      </c>
      <c r="H539" s="108">
        <v>0</v>
      </c>
      <c r="I539" s="99">
        <f t="shared" si="12"/>
        <v>51.644100000000002</v>
      </c>
      <c r="J539" s="108">
        <v>0</v>
      </c>
      <c r="K539" s="108">
        <v>31.060200000000002</v>
      </c>
      <c r="L539" s="108">
        <v>20.5839</v>
      </c>
      <c r="M539" s="108">
        <v>0</v>
      </c>
      <c r="N539" s="136"/>
      <c r="O539" s="151"/>
      <c r="P539" s="151"/>
      <c r="Q539" s="100"/>
      <c r="R539" s="284" t="s">
        <v>268</v>
      </c>
      <c r="S539" s="102"/>
      <c r="T539" s="50"/>
      <c r="U539" s="50"/>
      <c r="V539" s="50"/>
    </row>
    <row r="540" spans="1:22" s="43" customFormat="1" ht="34.35" hidden="1" customHeight="1" outlineLevel="1" x14ac:dyDescent="0.25">
      <c r="A540" s="165"/>
      <c r="B540" s="143" t="s">
        <v>487</v>
      </c>
      <c r="C540" s="232" t="s">
        <v>478</v>
      </c>
      <c r="D540" s="44" t="s">
        <v>54</v>
      </c>
      <c r="E540" s="44"/>
      <c r="F540" s="102" t="s">
        <v>483</v>
      </c>
      <c r="G540" s="108">
        <v>28.165299999999998</v>
      </c>
      <c r="H540" s="108">
        <v>0</v>
      </c>
      <c r="I540" s="99">
        <f t="shared" si="12"/>
        <v>28.165300000000002</v>
      </c>
      <c r="J540" s="108">
        <v>0</v>
      </c>
      <c r="K540" s="108">
        <v>22.659700000000001</v>
      </c>
      <c r="L540" s="108">
        <v>5.5056000000000003</v>
      </c>
      <c r="M540" s="108">
        <v>0</v>
      </c>
      <c r="N540" s="136"/>
      <c r="O540" s="151"/>
      <c r="P540" s="151"/>
      <c r="Q540" s="100"/>
      <c r="R540" s="284" t="s">
        <v>268</v>
      </c>
      <c r="S540" s="102"/>
      <c r="T540" s="50"/>
      <c r="U540" s="50"/>
      <c r="V540" s="50"/>
    </row>
    <row r="541" spans="1:22" s="43" customFormat="1" ht="34.35" hidden="1" customHeight="1" outlineLevel="1" x14ac:dyDescent="0.25">
      <c r="A541" s="165"/>
      <c r="B541" s="143" t="s">
        <v>488</v>
      </c>
      <c r="C541" s="232" t="s">
        <v>478</v>
      </c>
      <c r="D541" s="44" t="s">
        <v>54</v>
      </c>
      <c r="E541" s="44"/>
      <c r="F541" s="102" t="s">
        <v>483</v>
      </c>
      <c r="G541" s="108">
        <v>9.5930999999999997</v>
      </c>
      <c r="H541" s="108">
        <v>0</v>
      </c>
      <c r="I541" s="99">
        <f t="shared" si="12"/>
        <v>9.5930999999999997</v>
      </c>
      <c r="J541" s="108">
        <v>0</v>
      </c>
      <c r="K541" s="108">
        <v>6.9711000000000007</v>
      </c>
      <c r="L541" s="108">
        <v>2.6219999999999999</v>
      </c>
      <c r="M541" s="108">
        <v>0</v>
      </c>
      <c r="N541" s="136"/>
      <c r="O541" s="151"/>
      <c r="P541" s="151"/>
      <c r="Q541" s="100"/>
      <c r="R541" s="284" t="s">
        <v>268</v>
      </c>
      <c r="S541" s="102"/>
      <c r="T541" s="50"/>
      <c r="U541" s="50"/>
      <c r="V541" s="50"/>
    </row>
    <row r="542" spans="1:22" s="43" customFormat="1" ht="34.35" hidden="1" customHeight="1" outlineLevel="1" x14ac:dyDescent="0.25">
      <c r="A542" s="165"/>
      <c r="B542" s="143" t="s">
        <v>489</v>
      </c>
      <c r="C542" s="232" t="s">
        <v>478</v>
      </c>
      <c r="D542" s="44" t="s">
        <v>54</v>
      </c>
      <c r="E542" s="44"/>
      <c r="F542" s="102" t="s">
        <v>483</v>
      </c>
      <c r="G542" s="108">
        <v>11.715999999999999</v>
      </c>
      <c r="H542" s="108">
        <v>0</v>
      </c>
      <c r="I542" s="99">
        <f t="shared" si="12"/>
        <v>11.716000000000001</v>
      </c>
      <c r="J542" s="108">
        <v>0</v>
      </c>
      <c r="K542" s="108">
        <v>10.659700000000001</v>
      </c>
      <c r="L542" s="108">
        <v>1.0563</v>
      </c>
      <c r="M542" s="108">
        <v>0</v>
      </c>
      <c r="N542" s="136"/>
      <c r="O542" s="151"/>
      <c r="P542" s="151"/>
      <c r="Q542" s="100"/>
      <c r="R542" s="284" t="s">
        <v>268</v>
      </c>
      <c r="S542" s="102"/>
      <c r="T542" s="50"/>
      <c r="U542" s="50"/>
      <c r="V542" s="50"/>
    </row>
    <row r="543" spans="1:22" s="43" customFormat="1" ht="34.35" hidden="1" customHeight="1" outlineLevel="1" x14ac:dyDescent="0.25">
      <c r="A543" s="165"/>
      <c r="B543" s="143" t="s">
        <v>490</v>
      </c>
      <c r="C543" s="232" t="s">
        <v>478</v>
      </c>
      <c r="D543" s="44" t="s">
        <v>54</v>
      </c>
      <c r="E543" s="44"/>
      <c r="F543" s="102" t="s">
        <v>483</v>
      </c>
      <c r="G543" s="108">
        <v>3.9695999999999998</v>
      </c>
      <c r="H543" s="108">
        <v>0</v>
      </c>
      <c r="I543" s="99">
        <f t="shared" si="12"/>
        <v>3.9695999999999998</v>
      </c>
      <c r="J543" s="108">
        <v>0</v>
      </c>
      <c r="K543" s="108">
        <v>2.4531999999999998</v>
      </c>
      <c r="L543" s="108">
        <v>1.5164000000000002</v>
      </c>
      <c r="M543" s="108">
        <v>0</v>
      </c>
      <c r="N543" s="136"/>
      <c r="O543" s="151"/>
      <c r="P543" s="151"/>
      <c r="Q543" s="100"/>
      <c r="R543" s="284" t="s">
        <v>268</v>
      </c>
      <c r="S543" s="102"/>
      <c r="T543" s="50"/>
      <c r="U543" s="50"/>
      <c r="V543" s="50"/>
    </row>
    <row r="544" spans="1:22" s="43" customFormat="1" ht="35.65" hidden="1" customHeight="1" outlineLevel="1" x14ac:dyDescent="0.25">
      <c r="A544" s="165"/>
      <c r="B544" s="143" t="s">
        <v>491</v>
      </c>
      <c r="C544" s="232" t="s">
        <v>478</v>
      </c>
      <c r="D544" s="44" t="s">
        <v>54</v>
      </c>
      <c r="E544" s="44"/>
      <c r="F544" s="102" t="s">
        <v>483</v>
      </c>
      <c r="G544" s="108">
        <v>1.2261</v>
      </c>
      <c r="H544" s="108">
        <v>0</v>
      </c>
      <c r="I544" s="99">
        <f t="shared" si="12"/>
        <v>1.2261</v>
      </c>
      <c r="J544" s="108">
        <v>0</v>
      </c>
      <c r="K544" s="108">
        <v>0</v>
      </c>
      <c r="L544" s="108">
        <v>1.2261</v>
      </c>
      <c r="M544" s="108">
        <v>0</v>
      </c>
      <c r="N544" s="136"/>
      <c r="O544" s="151"/>
      <c r="P544" s="151"/>
      <c r="Q544" s="100"/>
      <c r="R544" s="284" t="s">
        <v>268</v>
      </c>
      <c r="S544" s="102"/>
      <c r="T544" s="50"/>
      <c r="U544" s="50"/>
      <c r="V544" s="50"/>
    </row>
    <row r="545" spans="1:22" s="43" customFormat="1" ht="34.35" hidden="1" customHeight="1" outlineLevel="1" x14ac:dyDescent="0.25">
      <c r="A545" s="165"/>
      <c r="B545" s="143" t="s">
        <v>492</v>
      </c>
      <c r="C545" s="232" t="s">
        <v>478</v>
      </c>
      <c r="D545" s="44" t="s">
        <v>54</v>
      </c>
      <c r="E545" s="44"/>
      <c r="F545" s="102" t="s">
        <v>493</v>
      </c>
      <c r="G545" s="108">
        <v>78.370699999999999</v>
      </c>
      <c r="H545" s="108">
        <v>0</v>
      </c>
      <c r="I545" s="99">
        <f t="shared" si="12"/>
        <v>78.370699999999999</v>
      </c>
      <c r="J545" s="108">
        <v>0</v>
      </c>
      <c r="K545" s="108">
        <v>29.8</v>
      </c>
      <c r="L545" s="108">
        <v>48.570699999999995</v>
      </c>
      <c r="M545" s="108">
        <v>0</v>
      </c>
      <c r="N545" s="136"/>
      <c r="O545" s="151"/>
      <c r="P545" s="151"/>
      <c r="Q545" s="100"/>
      <c r="R545" s="284" t="s">
        <v>251</v>
      </c>
      <c r="S545" s="102"/>
      <c r="T545" s="50"/>
      <c r="U545" s="50"/>
      <c r="V545" s="50"/>
    </row>
    <row r="546" spans="1:22" s="43" customFormat="1" ht="37.700000000000003" hidden="1" customHeight="1" outlineLevel="1" x14ac:dyDescent="0.25">
      <c r="A546" s="165"/>
      <c r="B546" s="143" t="s">
        <v>494</v>
      </c>
      <c r="C546" s="232" t="s">
        <v>478</v>
      </c>
      <c r="D546" s="44" t="s">
        <v>54</v>
      </c>
      <c r="E546" s="44"/>
      <c r="F546" s="102" t="s">
        <v>493</v>
      </c>
      <c r="G546" s="108">
        <v>9.5591000000000008</v>
      </c>
      <c r="H546" s="108">
        <v>0</v>
      </c>
      <c r="I546" s="99">
        <f t="shared" si="12"/>
        <v>9.5591000000000008</v>
      </c>
      <c r="J546" s="108">
        <v>0</v>
      </c>
      <c r="K546" s="108">
        <v>2.5</v>
      </c>
      <c r="L546" s="108">
        <v>7.0590999999999999</v>
      </c>
      <c r="M546" s="108">
        <v>0</v>
      </c>
      <c r="N546" s="136"/>
      <c r="O546" s="151"/>
      <c r="P546" s="151"/>
      <c r="Q546" s="100"/>
      <c r="R546" s="284" t="s">
        <v>251</v>
      </c>
      <c r="S546" s="102"/>
      <c r="T546" s="50"/>
      <c r="U546" s="50"/>
      <c r="V546" s="50"/>
    </row>
    <row r="547" spans="1:22" s="43" customFormat="1" ht="37.700000000000003" hidden="1" customHeight="1" outlineLevel="1" x14ac:dyDescent="0.25">
      <c r="A547" s="165"/>
      <c r="B547" s="143" t="s">
        <v>495</v>
      </c>
      <c r="C547" s="232" t="s">
        <v>478</v>
      </c>
      <c r="D547" s="44" t="s">
        <v>54</v>
      </c>
      <c r="E547" s="44"/>
      <c r="F547" s="102" t="s">
        <v>496</v>
      </c>
      <c r="G547" s="108">
        <v>49.1248</v>
      </c>
      <c r="H547" s="108">
        <v>0</v>
      </c>
      <c r="I547" s="99">
        <f t="shared" si="12"/>
        <v>49.1248</v>
      </c>
      <c r="J547" s="108">
        <v>0</v>
      </c>
      <c r="K547" s="108">
        <v>20</v>
      </c>
      <c r="L547" s="108">
        <v>29.1248</v>
      </c>
      <c r="M547" s="108">
        <v>0</v>
      </c>
      <c r="N547" s="136"/>
      <c r="O547" s="151"/>
      <c r="P547" s="151"/>
      <c r="Q547" s="100"/>
      <c r="R547" s="284" t="s">
        <v>251</v>
      </c>
      <c r="S547" s="102"/>
      <c r="T547" s="50"/>
      <c r="U547" s="50"/>
      <c r="V547" s="50"/>
    </row>
    <row r="548" spans="1:22" s="43" customFormat="1" ht="28.7" hidden="1" customHeight="1" outlineLevel="1" x14ac:dyDescent="0.25">
      <c r="A548" s="165"/>
      <c r="B548" s="143" t="s">
        <v>497</v>
      </c>
      <c r="C548" s="232" t="s">
        <v>478</v>
      </c>
      <c r="D548" s="44" t="s">
        <v>54</v>
      </c>
      <c r="E548" s="44"/>
      <c r="F548" s="102" t="s">
        <v>496</v>
      </c>
      <c r="G548" s="108">
        <v>63.926099999999998</v>
      </c>
      <c r="H548" s="108">
        <v>0</v>
      </c>
      <c r="I548" s="99">
        <f t="shared" si="12"/>
        <v>63.926099999999998</v>
      </c>
      <c r="J548" s="108">
        <v>0</v>
      </c>
      <c r="K548" s="108">
        <v>20</v>
      </c>
      <c r="L548" s="108">
        <v>43.926099999999998</v>
      </c>
      <c r="M548" s="108">
        <v>0</v>
      </c>
      <c r="N548" s="136"/>
      <c r="O548" s="151"/>
      <c r="P548" s="151"/>
      <c r="Q548" s="100"/>
      <c r="R548" s="284" t="s">
        <v>251</v>
      </c>
      <c r="S548" s="102"/>
    </row>
    <row r="549" spans="1:22" s="43" customFormat="1" ht="28.7" hidden="1" customHeight="1" outlineLevel="1" x14ac:dyDescent="0.25">
      <c r="A549" s="179"/>
      <c r="B549" s="143" t="s">
        <v>498</v>
      </c>
      <c r="C549" s="232" t="s">
        <v>478</v>
      </c>
      <c r="D549" s="49"/>
      <c r="E549" s="44"/>
      <c r="F549" s="102">
        <v>2016</v>
      </c>
      <c r="G549" s="108">
        <v>40</v>
      </c>
      <c r="H549" s="108">
        <v>0</v>
      </c>
      <c r="I549" s="99">
        <f t="shared" si="12"/>
        <v>0</v>
      </c>
      <c r="J549" s="108">
        <v>0</v>
      </c>
      <c r="K549" s="108">
        <v>0</v>
      </c>
      <c r="L549" s="108">
        <v>0</v>
      </c>
      <c r="M549" s="108">
        <v>0</v>
      </c>
      <c r="N549" s="136"/>
      <c r="O549" s="151"/>
      <c r="P549" s="151"/>
      <c r="Q549" s="100"/>
      <c r="R549" s="284">
        <v>0</v>
      </c>
      <c r="S549" s="151"/>
    </row>
    <row r="550" spans="1:22" s="43" customFormat="1" ht="28.7" hidden="1" customHeight="1" outlineLevel="1" x14ac:dyDescent="0.25">
      <c r="A550" s="179"/>
      <c r="B550" s="143" t="s">
        <v>499</v>
      </c>
      <c r="C550" s="232" t="s">
        <v>478</v>
      </c>
      <c r="D550" s="49"/>
      <c r="E550" s="44"/>
      <c r="F550" s="102">
        <v>2016</v>
      </c>
      <c r="G550" s="108">
        <v>16</v>
      </c>
      <c r="H550" s="108">
        <v>0</v>
      </c>
      <c r="I550" s="99">
        <f t="shared" si="12"/>
        <v>0</v>
      </c>
      <c r="J550" s="108">
        <v>0</v>
      </c>
      <c r="K550" s="108">
        <v>0</v>
      </c>
      <c r="L550" s="108">
        <v>0</v>
      </c>
      <c r="M550" s="108">
        <v>0</v>
      </c>
      <c r="N550" s="136"/>
      <c r="O550" s="151"/>
      <c r="P550" s="151"/>
      <c r="Q550" s="100"/>
      <c r="R550" s="284">
        <v>0</v>
      </c>
      <c r="S550" s="151"/>
    </row>
    <row r="551" spans="1:22" s="43" customFormat="1" ht="28.7" hidden="1" customHeight="1" outlineLevel="1" x14ac:dyDescent="0.25">
      <c r="A551" s="179"/>
      <c r="B551" s="143" t="s">
        <v>500</v>
      </c>
      <c r="C551" s="232" t="s">
        <v>478</v>
      </c>
      <c r="D551" s="49"/>
      <c r="E551" s="44"/>
      <c r="F551" s="102">
        <v>2016</v>
      </c>
      <c r="G551" s="108">
        <v>59.628636</v>
      </c>
      <c r="H551" s="108">
        <v>0</v>
      </c>
      <c r="I551" s="99">
        <f t="shared" si="12"/>
        <v>0</v>
      </c>
      <c r="J551" s="108">
        <v>0</v>
      </c>
      <c r="K551" s="108">
        <v>0</v>
      </c>
      <c r="L551" s="108">
        <v>0</v>
      </c>
      <c r="M551" s="108">
        <v>0</v>
      </c>
      <c r="N551" s="136"/>
      <c r="O551" s="151"/>
      <c r="P551" s="151"/>
      <c r="Q551" s="100"/>
      <c r="R551" s="284">
        <v>0</v>
      </c>
      <c r="S551" s="151"/>
    </row>
    <row r="552" spans="1:22" s="43" customFormat="1" ht="28.7" hidden="1" customHeight="1" outlineLevel="1" x14ac:dyDescent="0.25">
      <c r="A552" s="179"/>
      <c r="B552" s="143" t="s">
        <v>501</v>
      </c>
      <c r="C552" s="232" t="s">
        <v>478</v>
      </c>
      <c r="D552" s="49"/>
      <c r="E552" s="44"/>
      <c r="F552" s="102">
        <v>2016</v>
      </c>
      <c r="G552" s="108">
        <v>29.152172999999998</v>
      </c>
      <c r="H552" s="108">
        <v>0</v>
      </c>
      <c r="I552" s="99">
        <f t="shared" si="12"/>
        <v>0</v>
      </c>
      <c r="J552" s="108">
        <v>0</v>
      </c>
      <c r="K552" s="108">
        <v>0</v>
      </c>
      <c r="L552" s="108">
        <v>0</v>
      </c>
      <c r="M552" s="108">
        <v>0</v>
      </c>
      <c r="N552" s="136"/>
      <c r="O552" s="151"/>
      <c r="P552" s="151"/>
      <c r="Q552" s="100"/>
      <c r="R552" s="284">
        <v>0</v>
      </c>
      <c r="S552" s="151"/>
    </row>
    <row r="553" spans="1:22" s="43" customFormat="1" ht="28.7" hidden="1" customHeight="1" outlineLevel="1" x14ac:dyDescent="0.25">
      <c r="A553" s="179"/>
      <c r="B553" s="143" t="s">
        <v>502</v>
      </c>
      <c r="C553" s="232" t="s">
        <v>478</v>
      </c>
      <c r="D553" s="49"/>
      <c r="E553" s="44"/>
      <c r="F553" s="102">
        <v>2016</v>
      </c>
      <c r="G553" s="108">
        <v>9</v>
      </c>
      <c r="H553" s="108">
        <v>0</v>
      </c>
      <c r="I553" s="99">
        <f t="shared" si="12"/>
        <v>0</v>
      </c>
      <c r="J553" s="108">
        <v>0</v>
      </c>
      <c r="K553" s="108">
        <v>0</v>
      </c>
      <c r="L553" s="108">
        <v>0</v>
      </c>
      <c r="M553" s="108">
        <v>0</v>
      </c>
      <c r="N553" s="136"/>
      <c r="O553" s="151"/>
      <c r="P553" s="151"/>
      <c r="Q553" s="100"/>
      <c r="R553" s="284">
        <v>0</v>
      </c>
      <c r="S553" s="151"/>
    </row>
    <row r="554" spans="1:22" s="43" customFormat="1" ht="28.7" hidden="1" customHeight="1" outlineLevel="1" x14ac:dyDescent="0.25">
      <c r="A554" s="179"/>
      <c r="B554" s="143" t="s">
        <v>503</v>
      </c>
      <c r="C554" s="232" t="s">
        <v>478</v>
      </c>
      <c r="D554" s="49"/>
      <c r="E554" s="44"/>
      <c r="F554" s="102">
        <v>2016</v>
      </c>
      <c r="G554" s="108">
        <v>6</v>
      </c>
      <c r="H554" s="108">
        <v>0</v>
      </c>
      <c r="I554" s="99">
        <f t="shared" si="12"/>
        <v>0</v>
      </c>
      <c r="J554" s="108">
        <v>0</v>
      </c>
      <c r="K554" s="108">
        <v>0</v>
      </c>
      <c r="L554" s="108">
        <v>0</v>
      </c>
      <c r="M554" s="108">
        <v>0</v>
      </c>
      <c r="N554" s="136"/>
      <c r="O554" s="151"/>
      <c r="P554" s="151"/>
      <c r="Q554" s="100"/>
      <c r="R554" s="284">
        <v>0</v>
      </c>
      <c r="S554" s="151"/>
    </row>
    <row r="555" spans="1:22" s="43" customFormat="1" ht="28.7" hidden="1" customHeight="1" outlineLevel="1" x14ac:dyDescent="0.25">
      <c r="A555" s="179"/>
      <c r="B555" s="143" t="s">
        <v>504</v>
      </c>
      <c r="C555" s="232" t="s">
        <v>478</v>
      </c>
      <c r="D555" s="49"/>
      <c r="E555" s="44"/>
      <c r="F555" s="102">
        <v>2016</v>
      </c>
      <c r="G555" s="108">
        <v>2.1755599999999999</v>
      </c>
      <c r="H555" s="108">
        <v>0</v>
      </c>
      <c r="I555" s="99">
        <f t="shared" si="12"/>
        <v>0</v>
      </c>
      <c r="J555" s="108">
        <v>0</v>
      </c>
      <c r="K555" s="108">
        <v>0</v>
      </c>
      <c r="L555" s="108">
        <v>0</v>
      </c>
      <c r="M555" s="108">
        <v>0</v>
      </c>
      <c r="N555" s="136"/>
      <c r="O555" s="151"/>
      <c r="P555" s="151"/>
      <c r="Q555" s="100"/>
      <c r="R555" s="284">
        <v>0</v>
      </c>
      <c r="S555" s="151"/>
    </row>
    <row r="556" spans="1:22" s="43" customFormat="1" ht="28.7" hidden="1" customHeight="1" outlineLevel="1" x14ac:dyDescent="0.25">
      <c r="A556" s="179"/>
      <c r="B556" s="143" t="s">
        <v>505</v>
      </c>
      <c r="C556" s="232" t="s">
        <v>478</v>
      </c>
      <c r="D556" s="49"/>
      <c r="E556" s="44"/>
      <c r="F556" s="102">
        <v>2016</v>
      </c>
      <c r="G556" s="108">
        <v>2.1</v>
      </c>
      <c r="H556" s="108">
        <v>0</v>
      </c>
      <c r="I556" s="99">
        <f t="shared" si="12"/>
        <v>0</v>
      </c>
      <c r="J556" s="108">
        <v>0</v>
      </c>
      <c r="K556" s="108">
        <v>0</v>
      </c>
      <c r="L556" s="108">
        <v>0</v>
      </c>
      <c r="M556" s="108">
        <v>0</v>
      </c>
      <c r="N556" s="136"/>
      <c r="O556" s="151"/>
      <c r="P556" s="151"/>
      <c r="Q556" s="100"/>
      <c r="R556" s="284">
        <v>0</v>
      </c>
      <c r="S556" s="151"/>
    </row>
    <row r="557" spans="1:22" s="43" customFormat="1" ht="28.7" hidden="1" customHeight="1" outlineLevel="1" x14ac:dyDescent="0.25">
      <c r="A557" s="179"/>
      <c r="B557" s="143" t="s">
        <v>506</v>
      </c>
      <c r="C557" s="232" t="s">
        <v>478</v>
      </c>
      <c r="D557" s="49"/>
      <c r="E557" s="44"/>
      <c r="F557" s="102">
        <v>2016</v>
      </c>
      <c r="G557" s="108">
        <v>2</v>
      </c>
      <c r="H557" s="108">
        <v>0</v>
      </c>
      <c r="I557" s="99">
        <f t="shared" si="12"/>
        <v>0</v>
      </c>
      <c r="J557" s="108">
        <v>0</v>
      </c>
      <c r="K557" s="108">
        <v>0</v>
      </c>
      <c r="L557" s="108">
        <v>0</v>
      </c>
      <c r="M557" s="108">
        <v>0</v>
      </c>
      <c r="N557" s="136"/>
      <c r="O557" s="151"/>
      <c r="P557" s="151"/>
      <c r="Q557" s="100"/>
      <c r="R557" s="284">
        <v>0</v>
      </c>
      <c r="S557" s="151"/>
    </row>
    <row r="558" spans="1:22" s="43" customFormat="1" ht="28.7" hidden="1" customHeight="1" outlineLevel="1" x14ac:dyDescent="0.25">
      <c r="A558" s="179"/>
      <c r="B558" s="143" t="s">
        <v>507</v>
      </c>
      <c r="C558" s="232" t="s">
        <v>478</v>
      </c>
      <c r="D558" s="49"/>
      <c r="E558" s="44"/>
      <c r="F558" s="102">
        <v>2016</v>
      </c>
      <c r="G558" s="108">
        <v>1</v>
      </c>
      <c r="H558" s="108">
        <v>0</v>
      </c>
      <c r="I558" s="99">
        <f t="shared" si="12"/>
        <v>0</v>
      </c>
      <c r="J558" s="108">
        <v>0</v>
      </c>
      <c r="K558" s="108">
        <v>0</v>
      </c>
      <c r="L558" s="108">
        <v>0</v>
      </c>
      <c r="M558" s="108">
        <v>0</v>
      </c>
      <c r="N558" s="136"/>
      <c r="O558" s="151"/>
      <c r="P558" s="151"/>
      <c r="Q558" s="100"/>
      <c r="R558" s="284">
        <v>0</v>
      </c>
      <c r="S558" s="151"/>
    </row>
    <row r="559" spans="1:22" s="43" customFormat="1" ht="28.7" hidden="1" customHeight="1" outlineLevel="1" x14ac:dyDescent="0.25">
      <c r="A559" s="179"/>
      <c r="B559" s="143" t="s">
        <v>508</v>
      </c>
      <c r="C559" s="232" t="s">
        <v>478</v>
      </c>
      <c r="D559" s="49"/>
      <c r="E559" s="44"/>
      <c r="F559" s="102">
        <v>2016</v>
      </c>
      <c r="G559" s="108">
        <v>10</v>
      </c>
      <c r="H559" s="108">
        <v>0</v>
      </c>
      <c r="I559" s="99">
        <f t="shared" si="12"/>
        <v>0</v>
      </c>
      <c r="J559" s="108">
        <v>0</v>
      </c>
      <c r="K559" s="108">
        <v>0</v>
      </c>
      <c r="L559" s="108">
        <v>0</v>
      </c>
      <c r="M559" s="108">
        <v>0</v>
      </c>
      <c r="N559" s="136"/>
      <c r="O559" s="151"/>
      <c r="P559" s="151"/>
      <c r="Q559" s="100"/>
      <c r="R559" s="284">
        <v>0</v>
      </c>
      <c r="S559" s="151"/>
    </row>
    <row r="560" spans="1:22" s="43" customFormat="1" ht="28.7" hidden="1" customHeight="1" outlineLevel="1" x14ac:dyDescent="0.25">
      <c r="A560" s="179"/>
      <c r="B560" s="143" t="s">
        <v>509</v>
      </c>
      <c r="C560" s="232" t="s">
        <v>478</v>
      </c>
      <c r="D560" s="49"/>
      <c r="E560" s="44"/>
      <c r="F560" s="102">
        <v>2016</v>
      </c>
      <c r="G560" s="108">
        <v>10</v>
      </c>
      <c r="H560" s="108">
        <v>0</v>
      </c>
      <c r="I560" s="99">
        <f t="shared" si="12"/>
        <v>0</v>
      </c>
      <c r="J560" s="108">
        <v>0</v>
      </c>
      <c r="K560" s="108">
        <v>0</v>
      </c>
      <c r="L560" s="108">
        <v>0</v>
      </c>
      <c r="M560" s="108">
        <v>0</v>
      </c>
      <c r="N560" s="136"/>
      <c r="O560" s="151"/>
      <c r="P560" s="151"/>
      <c r="Q560" s="100"/>
      <c r="R560" s="284">
        <v>0</v>
      </c>
      <c r="S560" s="151"/>
    </row>
    <row r="561" spans="1:22" s="43" customFormat="1" ht="58.7" hidden="1" customHeight="1" collapsed="1" x14ac:dyDescent="0.25">
      <c r="A561" s="179"/>
      <c r="B561" s="143" t="s">
        <v>510</v>
      </c>
      <c r="C561" s="232" t="s">
        <v>478</v>
      </c>
      <c r="D561" s="49"/>
      <c r="E561" s="44"/>
      <c r="F561" s="102">
        <v>2016</v>
      </c>
      <c r="G561" s="108">
        <v>9.5173769999999998</v>
      </c>
      <c r="H561" s="108">
        <v>0</v>
      </c>
      <c r="I561" s="99">
        <f t="shared" si="12"/>
        <v>0</v>
      </c>
      <c r="J561" s="108">
        <v>0</v>
      </c>
      <c r="K561" s="108">
        <v>0</v>
      </c>
      <c r="L561" s="108">
        <v>0</v>
      </c>
      <c r="M561" s="108">
        <v>0</v>
      </c>
      <c r="N561" s="136"/>
      <c r="O561" s="151"/>
      <c r="P561" s="151"/>
      <c r="Q561" s="100"/>
      <c r="R561" s="284">
        <v>0</v>
      </c>
      <c r="S561" s="151"/>
      <c r="T561" s="51"/>
      <c r="U561" s="51"/>
    </row>
    <row r="562" spans="1:22" s="43" customFormat="1" ht="53.65" hidden="1" customHeight="1" outlineLevel="1" x14ac:dyDescent="0.25">
      <c r="A562" s="115"/>
      <c r="B562" s="143" t="s">
        <v>61</v>
      </c>
      <c r="C562" s="232" t="s">
        <v>623</v>
      </c>
      <c r="D562" s="44" t="s">
        <v>54</v>
      </c>
      <c r="E562" s="44"/>
      <c r="F562" s="102"/>
      <c r="G562" s="108"/>
      <c r="H562" s="108"/>
      <c r="I562" s="99">
        <f t="shared" si="12"/>
        <v>0</v>
      </c>
      <c r="J562" s="108"/>
      <c r="K562" s="108"/>
      <c r="L562" s="108"/>
      <c r="M562" s="108"/>
      <c r="N562" s="136"/>
      <c r="O562" s="151"/>
      <c r="P562" s="151"/>
      <c r="Q562" s="114"/>
      <c r="R562" s="284" t="s">
        <v>511</v>
      </c>
      <c r="S562" s="102"/>
      <c r="T562" s="50"/>
      <c r="U562" s="50"/>
      <c r="V562" s="50" t="s">
        <v>268</v>
      </c>
    </row>
    <row r="563" spans="1:22" s="43" customFormat="1" ht="51.6" hidden="1" customHeight="1" outlineLevel="1" x14ac:dyDescent="0.25">
      <c r="A563" s="115"/>
      <c r="B563" s="143" t="s">
        <v>512</v>
      </c>
      <c r="C563" s="232" t="s">
        <v>611</v>
      </c>
      <c r="D563" s="44" t="s">
        <v>54</v>
      </c>
      <c r="E563" s="44"/>
      <c r="F563" s="102" t="s">
        <v>247</v>
      </c>
      <c r="G563" s="108">
        <v>4.0805999999999996</v>
      </c>
      <c r="H563" s="108">
        <v>0</v>
      </c>
      <c r="I563" s="99">
        <f t="shared" si="12"/>
        <v>4.0805999999999996</v>
      </c>
      <c r="J563" s="108">
        <v>0</v>
      </c>
      <c r="K563" s="108">
        <v>0</v>
      </c>
      <c r="L563" s="108">
        <v>4.0805999999999996</v>
      </c>
      <c r="M563" s="108">
        <v>0</v>
      </c>
      <c r="N563" s="136"/>
      <c r="O563" s="151"/>
      <c r="P563" s="151"/>
      <c r="Q563" s="100"/>
      <c r="R563" s="284" t="s">
        <v>513</v>
      </c>
      <c r="S563" s="102"/>
      <c r="T563" s="50"/>
      <c r="U563" s="50"/>
      <c r="V563" s="50" t="s">
        <v>516</v>
      </c>
    </row>
    <row r="564" spans="1:22" s="43" customFormat="1" ht="52.35" hidden="1" customHeight="1" collapsed="1" x14ac:dyDescent="0.25">
      <c r="A564" s="115"/>
      <c r="B564" s="143" t="s">
        <v>514</v>
      </c>
      <c r="C564" s="232" t="s">
        <v>611</v>
      </c>
      <c r="D564" s="44" t="s">
        <v>54</v>
      </c>
      <c r="E564" s="44"/>
      <c r="F564" s="102" t="s">
        <v>515</v>
      </c>
      <c r="G564" s="108">
        <v>12.311399999999999</v>
      </c>
      <c r="H564" s="108">
        <v>8.9362000000000013</v>
      </c>
      <c r="I564" s="99">
        <f t="shared" si="12"/>
        <v>3.3752</v>
      </c>
      <c r="J564" s="108">
        <v>0</v>
      </c>
      <c r="K564" s="108">
        <v>0</v>
      </c>
      <c r="L564" s="108">
        <v>3.3752</v>
      </c>
      <c r="M564" s="108">
        <v>0</v>
      </c>
      <c r="N564" s="136"/>
      <c r="O564" s="151"/>
      <c r="P564" s="151"/>
      <c r="Q564" s="100"/>
      <c r="R564" s="284" t="s">
        <v>513</v>
      </c>
      <c r="S564" s="102"/>
      <c r="T564" s="87"/>
      <c r="U564" s="87"/>
      <c r="V564" s="87"/>
    </row>
    <row r="565" spans="1:22" s="43" customFormat="1" ht="61.35" hidden="1" customHeight="1" x14ac:dyDescent="0.25">
      <c r="A565" s="115"/>
      <c r="B565" s="143" t="s">
        <v>517</v>
      </c>
      <c r="C565" s="232" t="s">
        <v>518</v>
      </c>
      <c r="D565" s="44" t="s">
        <v>54</v>
      </c>
      <c r="E565" s="104"/>
      <c r="F565" s="101" t="s">
        <v>365</v>
      </c>
      <c r="G565" s="108"/>
      <c r="H565" s="108"/>
      <c r="I565" s="99">
        <f t="shared" si="12"/>
        <v>0</v>
      </c>
      <c r="J565" s="112"/>
      <c r="K565" s="112"/>
      <c r="L565" s="112"/>
      <c r="M565" s="108"/>
      <c r="N565" s="136">
        <v>2013</v>
      </c>
      <c r="O565" s="151"/>
      <c r="P565" s="151"/>
      <c r="Q565" s="100"/>
      <c r="R565" s="294" t="s">
        <v>519</v>
      </c>
      <c r="S565" s="102"/>
      <c r="T565" s="87"/>
      <c r="U565" s="87"/>
      <c r="V565" s="87"/>
    </row>
    <row r="566" spans="1:22" s="43" customFormat="1" ht="51" hidden="1" x14ac:dyDescent="0.25">
      <c r="A566" s="115"/>
      <c r="B566" s="143" t="s">
        <v>520</v>
      </c>
      <c r="C566" s="232" t="s">
        <v>427</v>
      </c>
      <c r="D566" s="44" t="s">
        <v>246</v>
      </c>
      <c r="E566" s="44"/>
      <c r="F566" s="102" t="s">
        <v>521</v>
      </c>
      <c r="G566" s="108">
        <v>123.36</v>
      </c>
      <c r="H566" s="112"/>
      <c r="I566" s="99">
        <f t="shared" si="12"/>
        <v>123.363</v>
      </c>
      <c r="J566" s="108"/>
      <c r="K566" s="108">
        <v>118.941</v>
      </c>
      <c r="L566" s="108"/>
      <c r="M566" s="108">
        <v>4.4219999999999997</v>
      </c>
      <c r="N566" s="136">
        <v>2013</v>
      </c>
      <c r="O566" s="151"/>
      <c r="P566" s="151"/>
      <c r="Q566" s="100"/>
      <c r="R566" s="290" t="s">
        <v>519</v>
      </c>
      <c r="S566" s="102"/>
      <c r="T566" s="87"/>
      <c r="U566" s="87"/>
      <c r="V566" s="87"/>
    </row>
    <row r="567" spans="1:22" s="43" customFormat="1" ht="139.69999999999999" hidden="1" customHeight="1" x14ac:dyDescent="0.25">
      <c r="A567" s="115"/>
      <c r="B567" s="143" t="s">
        <v>798</v>
      </c>
      <c r="C567" s="232" t="s">
        <v>522</v>
      </c>
      <c r="D567" s="104" t="s">
        <v>98</v>
      </c>
      <c r="E567" s="44"/>
      <c r="F567" s="102">
        <v>2013</v>
      </c>
      <c r="G567" s="108">
        <v>7</v>
      </c>
      <c r="H567" s="108"/>
      <c r="I567" s="99">
        <f t="shared" si="12"/>
        <v>0</v>
      </c>
      <c r="J567" s="108"/>
      <c r="K567" s="108"/>
      <c r="L567" s="108"/>
      <c r="M567" s="108"/>
      <c r="N567" s="136">
        <v>2013</v>
      </c>
      <c r="O567" s="151"/>
      <c r="P567" s="151"/>
      <c r="Q567" s="100"/>
      <c r="R567" s="290" t="s">
        <v>519</v>
      </c>
      <c r="S567" s="102"/>
      <c r="T567" s="50" t="s">
        <v>526</v>
      </c>
      <c r="U567" s="50" t="s">
        <v>526</v>
      </c>
      <c r="V567" s="50"/>
    </row>
    <row r="568" spans="1:22" s="43" customFormat="1" ht="345" hidden="1" x14ac:dyDescent="0.25">
      <c r="A568" s="115"/>
      <c r="B568" s="143" t="s">
        <v>523</v>
      </c>
      <c r="C568" s="232" t="s">
        <v>387</v>
      </c>
      <c r="D568" s="104" t="s">
        <v>98</v>
      </c>
      <c r="E568" s="44"/>
      <c r="F568" s="102" t="s">
        <v>524</v>
      </c>
      <c r="G568" s="108">
        <v>272</v>
      </c>
      <c r="H568" s="108"/>
      <c r="I568" s="99">
        <f t="shared" si="12"/>
        <v>0</v>
      </c>
      <c r="J568" s="108"/>
      <c r="K568" s="108"/>
      <c r="L568" s="108"/>
      <c r="M568" s="108"/>
      <c r="N568" s="136">
        <v>2012</v>
      </c>
      <c r="O568" s="151"/>
      <c r="P568" s="151"/>
      <c r="Q568" s="100"/>
      <c r="R568" s="290" t="s">
        <v>525</v>
      </c>
      <c r="S568" s="102"/>
      <c r="T568" s="50" t="s">
        <v>529</v>
      </c>
      <c r="U568" s="50" t="s">
        <v>529</v>
      </c>
      <c r="V568" s="50"/>
    </row>
    <row r="569" spans="1:22" s="43" customFormat="1" ht="19.5" hidden="1" customHeight="1" x14ac:dyDescent="0.25">
      <c r="A569" s="115"/>
      <c r="B569" s="143" t="s">
        <v>527</v>
      </c>
      <c r="C569" s="232" t="s">
        <v>528</v>
      </c>
      <c r="D569" s="104" t="s">
        <v>98</v>
      </c>
      <c r="E569" s="44"/>
      <c r="F569" s="102" t="s">
        <v>521</v>
      </c>
      <c r="G569" s="108">
        <v>150</v>
      </c>
      <c r="H569" s="108"/>
      <c r="I569" s="108">
        <f t="shared" si="12"/>
        <v>0</v>
      </c>
      <c r="J569" s="108"/>
      <c r="K569" s="108"/>
      <c r="L569" s="108"/>
      <c r="M569" s="108"/>
      <c r="N569" s="136">
        <v>2012</v>
      </c>
      <c r="O569" s="151"/>
      <c r="P569" s="151"/>
      <c r="Q569" s="100"/>
      <c r="R569" s="290" t="s">
        <v>525</v>
      </c>
      <c r="S569" s="102"/>
      <c r="T569" s="88"/>
      <c r="U569" s="88"/>
      <c r="V569" s="88"/>
    </row>
  </sheetData>
  <sheetProtection selectLockedCells="1" selectUnlockedCells="1"/>
  <autoFilter ref="A6:BQ155" xr:uid="{00000000-0009-0000-0000-000001000000}"/>
  <customSheetViews>
    <customSheetView guid="{AD96A141-A2B4-423B-8999-3E5C10D34CC8}" scale="70" showPageBreaks="1" zeroValues="0" fitToPage="1" printArea="1" showAutoFilter="1" hiddenRows="1" hiddenColumns="1" view="pageBreakPreview" topLeftCell="A193">
      <selection activeCell="L240" sqref="L240"/>
      <rowBreaks count="11" manualBreakCount="11">
        <brk id="21" max="19" man="1"/>
        <brk id="49" max="19" man="1"/>
        <brk id="80" max="19" man="1"/>
        <brk id="106" max="19" man="1"/>
        <brk id="132" max="19" man="1"/>
        <brk id="165" max="19" man="1"/>
        <brk id="202" max="19" man="1"/>
        <brk id="213" max="19" man="1"/>
        <brk id="225" max="19" man="1"/>
        <brk id="240" max="19" man="1"/>
        <brk id="251" max="19" man="1"/>
      </rowBreaks>
      <pageMargins left="0.23622047244094491" right="0.23622047244094491" top="0.31" bottom="0.39" header="0.31496062992125984" footer="0.2"/>
      <pageSetup paperSize="9" scale="51" fitToHeight="0" orientation="landscape" r:id="rId1"/>
      <headerFooter>
        <oddFooter>&amp;C&amp;P</oddFooter>
      </headerFooter>
      <autoFilter ref="A6:BR154" xr:uid="{A94E08AB-9DAB-4180-B7C4-0E431A4A82CE}"/>
    </customSheetView>
    <customSheetView guid="{5C734244-E667-4290-9480-AEA5646ABC9C}" scale="60" showPageBreaks="1" zeroValues="0" fitToPage="1" printArea="1" showAutoFilter="1" hiddenRows="1" hiddenColumns="1" view="pageBreakPreview" topLeftCell="A248">
      <selection activeCell="A287" sqref="A281:XFD287"/>
      <rowBreaks count="11" manualBreakCount="11">
        <brk id="21" max="19" man="1"/>
        <brk id="49" max="19" man="1"/>
        <brk id="80" max="19" man="1"/>
        <brk id="106" max="19" man="1"/>
        <brk id="132" max="19" man="1"/>
        <brk id="165" max="19" man="1"/>
        <brk id="202" max="19" man="1"/>
        <brk id="213" max="19" man="1"/>
        <brk id="225" max="19" man="1"/>
        <brk id="240" max="19" man="1"/>
        <brk id="251" max="19" man="1"/>
      </rowBreaks>
      <pageMargins left="0.23622047244094491" right="0.23622047244094491" top="0.31" bottom="0.39" header="0.31496062992125984" footer="0.2"/>
      <pageSetup paperSize="9" scale="51" fitToHeight="0" orientation="landscape" r:id="rId2"/>
      <headerFooter>
        <oddFooter>&amp;C&amp;P</oddFooter>
      </headerFooter>
      <autoFilter ref="A6:BR154" xr:uid="{08CF2002-03F3-48F8-93D0-B925F31FE9EF}"/>
    </customSheetView>
    <customSheetView guid="{1CC98A13-5957-4545-8CDB-9EFD801AD137}" scale="66" showPageBreaks="1" zeroValues="0" fitToPage="1" printArea="1" showAutoFilter="1" hiddenRows="1" hiddenColumns="1" view="pageBreakPreview">
      <selection activeCell="S4" sqref="S4:S5"/>
      <pageMargins left="0.23622047244094491" right="0.23622047244094491" top="0.31" bottom="0.39" header="0.31496062992125984" footer="0.2"/>
      <pageSetup paperSize="9" scale="51" fitToHeight="0" orientation="landscape" r:id="rId3"/>
      <headerFooter>
        <oddFooter>&amp;C&amp;P</oddFooter>
      </headerFooter>
      <autoFilter ref="A6:BR154" xr:uid="{2DEC4A45-4B1C-4FFA-BB19-57E1073182A8}"/>
    </customSheetView>
    <customSheetView guid="{8AE9B67D-339A-4F77-9450-CF85C868FEC9}" scale="66" showPageBreaks="1" zeroValues="0" fitToPage="1" printArea="1" showAutoFilter="1" hiddenRows="1" hiddenColumns="1" view="pageBreakPreview" topLeftCell="A284">
      <selection activeCell="A294" sqref="A294:T294"/>
      <rowBreaks count="15" manualBreakCount="15">
        <brk id="13" max="16383" man="1"/>
        <brk id="47" max="16383" man="1"/>
        <brk id="77" max="19" man="1"/>
        <brk id="90" max="19" man="1"/>
        <brk id="121" max="19" man="1"/>
        <brk id="145" max="19" man="1"/>
        <brk id="176" max="19" man="1"/>
        <brk id="201" max="19" man="1"/>
        <brk id="218" max="19" man="1"/>
        <brk id="235" max="19" man="1"/>
        <brk id="252" max="19" man="1"/>
        <brk id="265" max="19" man="1"/>
        <brk id="281" max="19" man="1"/>
        <brk id="299" max="16383" man="1"/>
        <brk id="334" max="19" man="1"/>
      </rowBreaks>
      <pageMargins left="0.23622047244094491" right="0.23622047244094491" top="0.74803149606299213" bottom="0.74803149606299213" header="0.31496062992125984" footer="0.31496062992125984"/>
      <pageSetup paperSize="9" scale="51" fitToHeight="0" orientation="landscape" r:id="rId4"/>
      <headerFooter>
        <oddFooter>&amp;C&amp;P</oddFooter>
      </headerFooter>
      <autoFilter ref="A5:BR153" xr:uid="{E633771B-88EE-4FFA-9DFB-003553FB49B3}"/>
    </customSheetView>
    <customSheetView guid="{CCACB5C2-CBBB-448A-BF9A-B72E04293B84}" scale="80" showPageBreaks="1" zeroValues="0" fitToPage="1" printArea="1" showAutoFilter="1" hiddenRows="1" hiddenColumns="1" view="pageBreakPreview">
      <pane ySplit="5" topLeftCell="A228" activePane="bottomLeft" state="frozen"/>
      <selection pane="bottomLeft" activeCell="J229" sqref="J229"/>
      <rowBreaks count="15" manualBreakCount="15">
        <brk id="13" max="16383" man="1"/>
        <brk id="47" max="16383" man="1"/>
        <brk id="77" max="19" man="1"/>
        <brk id="90" max="19" man="1"/>
        <brk id="121" max="19" man="1"/>
        <brk id="145" max="19" man="1"/>
        <brk id="176" max="19" man="1"/>
        <brk id="201" max="19" man="1"/>
        <brk id="218" max="19" man="1"/>
        <brk id="235" max="19" man="1"/>
        <brk id="252" max="19" man="1"/>
        <brk id="265" max="19" man="1"/>
        <brk id="281" max="19" man="1"/>
        <brk id="299" max="16383" man="1"/>
        <brk id="334" max="19" man="1"/>
      </rowBreaks>
      <pageMargins left="0.23622047244094491" right="0.23622047244094491" top="0.74803149606299213" bottom="0.74803149606299213" header="0.31496062992125984" footer="0.31496062992125984"/>
      <pageSetup paperSize="9" scale="51" fitToHeight="0" orientation="landscape" r:id="rId5"/>
      <headerFooter>
        <oddFooter>&amp;C&amp;P</oddFooter>
      </headerFooter>
      <autoFilter ref="A5:BR153" xr:uid="{84EE8D84-4BEA-4117-BE36-FA86EE2A7D8A}"/>
    </customSheetView>
    <customSheetView guid="{F3D5F211-42AC-4494-87EC-2DBC0F604C78}" scale="66" showPageBreaks="1" zeroValues="0" fitToPage="1" printArea="1" showAutoFilter="1" hiddenRows="1" hiddenColumns="1" view="pageBreakPreview" topLeftCell="A233">
      <selection activeCell="L245" sqref="L245"/>
      <rowBreaks count="15" manualBreakCount="15">
        <brk id="13" max="16383" man="1"/>
        <brk id="47" max="16383" man="1"/>
        <brk id="77" max="19" man="1"/>
        <brk id="90" max="19" man="1"/>
        <brk id="121" max="19" man="1"/>
        <brk id="145" max="19" man="1"/>
        <brk id="176" max="19" man="1"/>
        <brk id="201" max="19" man="1"/>
        <brk id="218" max="19" man="1"/>
        <brk id="235" max="19" man="1"/>
        <brk id="252" max="19" man="1"/>
        <brk id="265" max="19" man="1"/>
        <brk id="281" max="19" man="1"/>
        <brk id="299" max="16383" man="1"/>
        <brk id="334" max="19" man="1"/>
      </rowBreaks>
      <pageMargins left="0.23622047244094491" right="0.23622047244094491" top="0.74803149606299213" bottom="0.74803149606299213" header="0.31496062992125984" footer="0.31496062992125984"/>
      <pageSetup paperSize="9" scale="51" fitToHeight="0" orientation="landscape" r:id="rId6"/>
      <headerFooter>
        <oddFooter>&amp;C&amp;P</oddFooter>
      </headerFooter>
      <autoFilter ref="A5:BR153" xr:uid="{55E19C20-7DA6-4AB1-BEF5-7E891CBA4F72}"/>
    </customSheetView>
    <customSheetView guid="{15B53244-8796-4AF2-B69B-D176C8F686F5}" scale="66" showPageBreaks="1" zeroValues="0" fitToPage="1" printArea="1" showAutoFilter="1" hiddenRows="1" hiddenColumns="1" view="pageBreakPreview" topLeftCell="A88">
      <selection activeCell="K96" sqref="K96"/>
      <rowBreaks count="15" manualBreakCount="15">
        <brk id="13" max="16383" man="1"/>
        <brk id="47" max="16383" man="1"/>
        <brk id="77" max="19" man="1"/>
        <brk id="90" max="19" man="1"/>
        <brk id="121" max="19" man="1"/>
        <brk id="145" max="19" man="1"/>
        <brk id="176" max="19" man="1"/>
        <brk id="200" max="19" man="1"/>
        <brk id="217" max="19" man="1"/>
        <brk id="234" max="19" man="1"/>
        <brk id="251" max="19" man="1"/>
        <brk id="264" max="19" man="1"/>
        <brk id="280" max="19" man="1"/>
        <brk id="298" max="16383" man="1"/>
        <brk id="333" max="19" man="1"/>
      </rowBreaks>
      <pageMargins left="0.23622047244094491" right="0.23622047244094491" top="0.74803149606299213" bottom="0.74803149606299213" header="0.31496062992125984" footer="0.31496062992125984"/>
      <pageSetup paperSize="9" scale="51" fitToHeight="0" orientation="landscape" r:id="rId7"/>
      <headerFooter>
        <oddFooter>&amp;C&amp;P</oddFooter>
      </headerFooter>
      <autoFilter ref="A5:BR153" xr:uid="{DD187451-B2F4-4A5B-8923-B1140CE26AC5}"/>
    </customSheetView>
    <customSheetView guid="{01351792-E659-4C4F-87F0-D8E552FFC5ED}" scale="66" showPageBreaks="1" zeroValues="0" fitToPage="1" printArea="1" showAutoFilter="1" hiddenRows="1" hiddenColumns="1" view="pageBreakPreview" topLeftCell="A176">
      <selection activeCell="K205" sqref="K205"/>
      <rowBreaks count="15" manualBreakCount="15">
        <brk id="13" max="16383" man="1"/>
        <brk id="47" max="16383" man="1"/>
        <brk id="77" max="19" man="1"/>
        <brk id="90" max="19" man="1"/>
        <brk id="121" max="19" man="1"/>
        <brk id="145" max="19" man="1"/>
        <brk id="176" max="19" man="1"/>
        <brk id="200" max="19" man="1"/>
        <brk id="217" max="19" man="1"/>
        <brk id="234" max="19" man="1"/>
        <brk id="251" max="19" man="1"/>
        <brk id="264" max="19" man="1"/>
        <brk id="280" max="19" man="1"/>
        <brk id="298" max="16383" man="1"/>
        <brk id="333" max="19" man="1"/>
      </rowBreaks>
      <pageMargins left="0.23622047244094491" right="0.23622047244094491" top="0.74803149606299213" bottom="0.74803149606299213" header="0.31496062992125984" footer="0.31496062992125984"/>
      <pageSetup paperSize="9" scale="51" fitToHeight="0" orientation="landscape" r:id="rId8"/>
      <headerFooter>
        <oddFooter>&amp;C&amp;P</oddFooter>
      </headerFooter>
      <autoFilter ref="A5:BR153" xr:uid="{DB62CC07-43F6-4CF5-AE25-D0DBADF5D937}"/>
    </customSheetView>
    <customSheetView guid="{37834F8D-2171-479E-8152-5E69A1C0424A}" scale="66" showPageBreaks="1" zeroValues="0" fitToPage="1" printArea="1" showAutoFilter="1" hiddenRows="1" hiddenColumns="1" view="pageBreakPreview" topLeftCell="A88">
      <selection activeCell="J105" sqref="J105"/>
      <rowBreaks count="15" manualBreakCount="15">
        <brk id="13" max="16383" man="1"/>
        <brk id="47" max="16383" man="1"/>
        <brk id="77" max="19" man="1"/>
        <brk id="90" max="19" man="1"/>
        <brk id="121" max="19" man="1"/>
        <brk id="145" max="19" man="1"/>
        <brk id="176" max="19" man="1"/>
        <brk id="200" max="19" man="1"/>
        <brk id="217" max="19" man="1"/>
        <brk id="234" max="19" man="1"/>
        <brk id="251" max="19" man="1"/>
        <brk id="264" max="19" man="1"/>
        <brk id="280" max="19" man="1"/>
        <brk id="298" max="16383" man="1"/>
        <brk id="333" max="19" man="1"/>
      </rowBreaks>
      <pageMargins left="0.23622047244094491" right="0.23622047244094491" top="0.74803149606299213" bottom="0.74803149606299213" header="0.31496062992125984" footer="0.31496062992125984"/>
      <pageSetup paperSize="9" scale="51" fitToHeight="0" orientation="landscape" r:id="rId9"/>
      <headerFooter>
        <oddFooter>&amp;C&amp;P</oddFooter>
      </headerFooter>
      <autoFilter ref="A5:BR153" xr:uid="{FCCC15DE-1C6F-41B9-A687-0751EB80EF6E}"/>
    </customSheetView>
  </customSheetViews>
  <mergeCells count="619">
    <mergeCell ref="S73:S75"/>
    <mergeCell ref="N76:N79"/>
    <mergeCell ref="O76:O79"/>
    <mergeCell ref="P76:P79"/>
    <mergeCell ref="Q76:Q79"/>
    <mergeCell ref="R76:R79"/>
    <mergeCell ref="S76:S79"/>
    <mergeCell ref="A73:A75"/>
    <mergeCell ref="B73:B75"/>
    <mergeCell ref="C73:C75"/>
    <mergeCell ref="D73:D75"/>
    <mergeCell ref="A76:A79"/>
    <mergeCell ref="B76:B79"/>
    <mergeCell ref="C76:C79"/>
    <mergeCell ref="D76:D79"/>
    <mergeCell ref="E73:E75"/>
    <mergeCell ref="E76:E79"/>
    <mergeCell ref="S232:S236"/>
    <mergeCell ref="A232:A236"/>
    <mergeCell ref="B232:B236"/>
    <mergeCell ref="C232:C236"/>
    <mergeCell ref="D232:D236"/>
    <mergeCell ref="E232:E236"/>
    <mergeCell ref="N232:N236"/>
    <mergeCell ref="O232:O236"/>
    <mergeCell ref="P232:P236"/>
    <mergeCell ref="Q232:Q236"/>
    <mergeCell ref="B223:B227"/>
    <mergeCell ref="C223:C227"/>
    <mergeCell ref="D223:D227"/>
    <mergeCell ref="E223:E227"/>
    <mergeCell ref="N223:N227"/>
    <mergeCell ref="O223:O227"/>
    <mergeCell ref="P223:P227"/>
    <mergeCell ref="Q223:Q227"/>
    <mergeCell ref="R232:R236"/>
    <mergeCell ref="D146:D150"/>
    <mergeCell ref="E146:E150"/>
    <mergeCell ref="N146:N150"/>
    <mergeCell ref="O146:O150"/>
    <mergeCell ref="P146:P150"/>
    <mergeCell ref="Q146:Q150"/>
    <mergeCell ref="P153:P154"/>
    <mergeCell ref="Q151:Q152"/>
    <mergeCell ref="R223:R227"/>
    <mergeCell ref="D151:D152"/>
    <mergeCell ref="E151:E152"/>
    <mergeCell ref="E153:E154"/>
    <mergeCell ref="P151:P152"/>
    <mergeCell ref="N151:N152"/>
    <mergeCell ref="O151:O152"/>
    <mergeCell ref="N153:N154"/>
    <mergeCell ref="O153:O154"/>
    <mergeCell ref="D205:D207"/>
    <mergeCell ref="D196:D201"/>
    <mergeCell ref="E196:E201"/>
    <mergeCell ref="P196:P201"/>
    <mergeCell ref="N166:N177"/>
    <mergeCell ref="N205:N207"/>
    <mergeCell ref="N208:N212"/>
    <mergeCell ref="S151:S152"/>
    <mergeCell ref="S153:S154"/>
    <mergeCell ref="A142:A145"/>
    <mergeCell ref="B142:B145"/>
    <mergeCell ref="C142:C145"/>
    <mergeCell ref="D142:D145"/>
    <mergeCell ref="E142:E145"/>
    <mergeCell ref="N142:N145"/>
    <mergeCell ref="O142:O145"/>
    <mergeCell ref="P142:P145"/>
    <mergeCell ref="Q142:Q145"/>
    <mergeCell ref="R142:R145"/>
    <mergeCell ref="S142:S145"/>
    <mergeCell ref="A151:A152"/>
    <mergeCell ref="A153:A154"/>
    <mergeCell ref="B151:B152"/>
    <mergeCell ref="B153:B154"/>
    <mergeCell ref="C151:C152"/>
    <mergeCell ref="C153:C154"/>
    <mergeCell ref="R146:R150"/>
    <mergeCell ref="S146:S150"/>
    <mergeCell ref="A146:A150"/>
    <mergeCell ref="B146:B150"/>
    <mergeCell ref="C146:C150"/>
    <mergeCell ref="A276:A279"/>
    <mergeCell ref="B276:B279"/>
    <mergeCell ref="C276:C279"/>
    <mergeCell ref="D276:D279"/>
    <mergeCell ref="E276:E279"/>
    <mergeCell ref="B208:B212"/>
    <mergeCell ref="Q153:Q154"/>
    <mergeCell ref="R151:R152"/>
    <mergeCell ref="R153:R154"/>
    <mergeCell ref="A216:A219"/>
    <mergeCell ref="B216:B219"/>
    <mergeCell ref="C216:C219"/>
    <mergeCell ref="D216:D219"/>
    <mergeCell ref="E216:E219"/>
    <mergeCell ref="N216:N219"/>
    <mergeCell ref="O216:O219"/>
    <mergeCell ref="P216:P219"/>
    <mergeCell ref="Q216:Q219"/>
    <mergeCell ref="R216:R219"/>
    <mergeCell ref="A228:A231"/>
    <mergeCell ref="B228:B231"/>
    <mergeCell ref="C228:C231"/>
    <mergeCell ref="D228:D231"/>
    <mergeCell ref="E228:E231"/>
    <mergeCell ref="A105:A112"/>
    <mergeCell ref="B105:B112"/>
    <mergeCell ref="C105:C112"/>
    <mergeCell ref="D105:D112"/>
    <mergeCell ref="E105:E112"/>
    <mergeCell ref="S105:S112"/>
    <mergeCell ref="N113:N121"/>
    <mergeCell ref="O113:O121"/>
    <mergeCell ref="R113:R121"/>
    <mergeCell ref="Q113:Q121"/>
    <mergeCell ref="S113:S121"/>
    <mergeCell ref="P113:P121"/>
    <mergeCell ref="A113:A121"/>
    <mergeCell ref="B113:B121"/>
    <mergeCell ref="C113:C121"/>
    <mergeCell ref="D113:D121"/>
    <mergeCell ref="E113:E121"/>
    <mergeCell ref="N105:N112"/>
    <mergeCell ref="O105:O112"/>
    <mergeCell ref="P105:P112"/>
    <mergeCell ref="Q105:Q112"/>
    <mergeCell ref="R105:R112"/>
    <mergeCell ref="Q253:Q257"/>
    <mergeCell ref="S253:S257"/>
    <mergeCell ref="A239:A242"/>
    <mergeCell ref="B239:B242"/>
    <mergeCell ref="C239:C242"/>
    <mergeCell ref="D239:D242"/>
    <mergeCell ref="E239:E242"/>
    <mergeCell ref="N239:N242"/>
    <mergeCell ref="S205:S207"/>
    <mergeCell ref="R205:R207"/>
    <mergeCell ref="B213:B215"/>
    <mergeCell ref="C213:C215"/>
    <mergeCell ref="Q208:Q212"/>
    <mergeCell ref="S213:S215"/>
    <mergeCell ref="A213:A215"/>
    <mergeCell ref="N213:N215"/>
    <mergeCell ref="O213:O215"/>
    <mergeCell ref="P213:P215"/>
    <mergeCell ref="Q213:Q215"/>
    <mergeCell ref="R208:R212"/>
    <mergeCell ref="S208:S212"/>
    <mergeCell ref="R213:R215"/>
    <mergeCell ref="S228:S231"/>
    <mergeCell ref="A223:A227"/>
    <mergeCell ref="A23:A30"/>
    <mergeCell ref="B23:B30"/>
    <mergeCell ref="C23:C30"/>
    <mergeCell ref="D23:D30"/>
    <mergeCell ref="E23:E30"/>
    <mergeCell ref="N23:N30"/>
    <mergeCell ref="O23:O30"/>
    <mergeCell ref="P23:P30"/>
    <mergeCell ref="Q23:Q30"/>
    <mergeCell ref="A122:A127"/>
    <mergeCell ref="B122:B127"/>
    <mergeCell ref="C122:C127"/>
    <mergeCell ref="D122:D127"/>
    <mergeCell ref="E122:E127"/>
    <mergeCell ref="O135:O141"/>
    <mergeCell ref="N122:N127"/>
    <mergeCell ref="O122:O127"/>
    <mergeCell ref="A128:A133"/>
    <mergeCell ref="B128:B133"/>
    <mergeCell ref="C128:C133"/>
    <mergeCell ref="D128:D133"/>
    <mergeCell ref="E128:E133"/>
    <mergeCell ref="N128:N133"/>
    <mergeCell ref="O128:O133"/>
    <mergeCell ref="D135:D141"/>
    <mergeCell ref="N135:N141"/>
    <mergeCell ref="C135:C141"/>
    <mergeCell ref="S122:S127"/>
    <mergeCell ref="R96:R104"/>
    <mergeCell ref="S96:S104"/>
    <mergeCell ref="N73:N75"/>
    <mergeCell ref="O73:O75"/>
    <mergeCell ref="P73:P75"/>
    <mergeCell ref="Q73:Q75"/>
    <mergeCell ref="R73:R75"/>
    <mergeCell ref="A31:A34"/>
    <mergeCell ref="B31:B34"/>
    <mergeCell ref="C31:C34"/>
    <mergeCell ref="D31:D34"/>
    <mergeCell ref="E31:E34"/>
    <mergeCell ref="N31:N34"/>
    <mergeCell ref="O31:O34"/>
    <mergeCell ref="N60:N66"/>
    <mergeCell ref="A35:A45"/>
    <mergeCell ref="B60:B66"/>
    <mergeCell ref="A60:A66"/>
    <mergeCell ref="P96:P104"/>
    <mergeCell ref="E96:E104"/>
    <mergeCell ref="N96:N104"/>
    <mergeCell ref="O96:O104"/>
    <mergeCell ref="P122:P127"/>
    <mergeCell ref="Q135:Q141"/>
    <mergeCell ref="R135:R141"/>
    <mergeCell ref="S135:S141"/>
    <mergeCell ref="P135:P141"/>
    <mergeCell ref="P128:P133"/>
    <mergeCell ref="Q128:Q133"/>
    <mergeCell ref="R128:R133"/>
    <mergeCell ref="S128:S133"/>
    <mergeCell ref="A358:A361"/>
    <mergeCell ref="A317:A319"/>
    <mergeCell ref="A312:A316"/>
    <mergeCell ref="A353:A357"/>
    <mergeCell ref="A306:A310"/>
    <mergeCell ref="P320:P323"/>
    <mergeCell ref="P335:P339"/>
    <mergeCell ref="R327:R332"/>
    <mergeCell ref="O335:O339"/>
    <mergeCell ref="Q335:Q339"/>
    <mergeCell ref="O327:O332"/>
    <mergeCell ref="N335:N339"/>
    <mergeCell ref="N320:N323"/>
    <mergeCell ref="E335:E339"/>
    <mergeCell ref="E341:E344"/>
    <mergeCell ref="E327:E332"/>
    <mergeCell ref="C392:C394"/>
    <mergeCell ref="E306:E310"/>
    <mergeCell ref="D312:D316"/>
    <mergeCell ref="A362:A366"/>
    <mergeCell ref="B362:B366"/>
    <mergeCell ref="A327:A332"/>
    <mergeCell ref="C306:C310"/>
    <mergeCell ref="B353:B357"/>
    <mergeCell ref="A367:A370"/>
    <mergeCell ref="A384:A387"/>
    <mergeCell ref="B320:B323"/>
    <mergeCell ref="A349:A352"/>
    <mergeCell ref="C378:C381"/>
    <mergeCell ref="A335:A339"/>
    <mergeCell ref="B335:B339"/>
    <mergeCell ref="E317:E319"/>
    <mergeCell ref="B327:B332"/>
    <mergeCell ref="B392:B394"/>
    <mergeCell ref="E371:E374"/>
    <mergeCell ref="E320:E323"/>
    <mergeCell ref="D335:D339"/>
    <mergeCell ref="C320:C323"/>
    <mergeCell ref="C341:C344"/>
    <mergeCell ref="D341:D343"/>
    <mergeCell ref="D327:D332"/>
    <mergeCell ref="A303:A305"/>
    <mergeCell ref="B303:B305"/>
    <mergeCell ref="N317:N319"/>
    <mergeCell ref="G302:M302"/>
    <mergeCell ref="O303:O305"/>
    <mergeCell ref="B317:B319"/>
    <mergeCell ref="B306:B310"/>
    <mergeCell ref="D320:D323"/>
    <mergeCell ref="D317:D319"/>
    <mergeCell ref="B312:B316"/>
    <mergeCell ref="E312:E316"/>
    <mergeCell ref="T205:T207"/>
    <mergeCell ref="C327:C332"/>
    <mergeCell ref="C335:C339"/>
    <mergeCell ref="C312:C316"/>
    <mergeCell ref="O320:O323"/>
    <mergeCell ref="D306:D310"/>
    <mergeCell ref="O306:O310"/>
    <mergeCell ref="C253:C257"/>
    <mergeCell ref="D253:D257"/>
    <mergeCell ref="E253:E257"/>
    <mergeCell ref="N253:N257"/>
    <mergeCell ref="O253:O257"/>
    <mergeCell ref="Q205:Q207"/>
    <mergeCell ref="N276:N279"/>
    <mergeCell ref="O276:O279"/>
    <mergeCell ref="P276:P279"/>
    <mergeCell ref="Q276:Q279"/>
    <mergeCell ref="S276:S279"/>
    <mergeCell ref="R276:R279"/>
    <mergeCell ref="O312:O316"/>
    <mergeCell ref="S303:S305"/>
    <mergeCell ref="R303:R305"/>
    <mergeCell ref="Q306:Q310"/>
    <mergeCell ref="Q320:Q323"/>
    <mergeCell ref="A2:S2"/>
    <mergeCell ref="I4:M4"/>
    <mergeCell ref="D4:D5"/>
    <mergeCell ref="E4:E5"/>
    <mergeCell ref="F4:F5"/>
    <mergeCell ref="N4:N5"/>
    <mergeCell ref="O4:O5"/>
    <mergeCell ref="A7:S7"/>
    <mergeCell ref="N11:N12"/>
    <mergeCell ref="R11:R16"/>
    <mergeCell ref="Q4:Q5"/>
    <mergeCell ref="P4:P5"/>
    <mergeCell ref="S4:S5"/>
    <mergeCell ref="A4:A5"/>
    <mergeCell ref="C4:C5"/>
    <mergeCell ref="B4:B5"/>
    <mergeCell ref="A11:A16"/>
    <mergeCell ref="N13:N16"/>
    <mergeCell ref="C11:C16"/>
    <mergeCell ref="D11:D16"/>
    <mergeCell ref="E11:E16"/>
    <mergeCell ref="P11:P16"/>
    <mergeCell ref="Q11:Q16"/>
    <mergeCell ref="O11:O16"/>
    <mergeCell ref="B196:B201"/>
    <mergeCell ref="O239:O242"/>
    <mergeCell ref="P239:P242"/>
    <mergeCell ref="D178:D184"/>
    <mergeCell ref="E178:E184"/>
    <mergeCell ref="P178:P184"/>
    <mergeCell ref="O178:O184"/>
    <mergeCell ref="A238:S238"/>
    <mergeCell ref="O208:O212"/>
    <mergeCell ref="P208:P212"/>
    <mergeCell ref="A208:A212"/>
    <mergeCell ref="C208:C212"/>
    <mergeCell ref="D208:D212"/>
    <mergeCell ref="E208:E212"/>
    <mergeCell ref="S216:S219"/>
    <mergeCell ref="S223:S227"/>
    <mergeCell ref="N228:N231"/>
    <mergeCell ref="O228:O231"/>
    <mergeCell ref="P228:P231"/>
    <mergeCell ref="Q228:Q231"/>
    <mergeCell ref="R228:R231"/>
    <mergeCell ref="R196:R201"/>
    <mergeCell ref="S196:S201"/>
    <mergeCell ref="Q196:Q201"/>
    <mergeCell ref="B253:B257"/>
    <mergeCell ref="P205:P207"/>
    <mergeCell ref="D213:D215"/>
    <mergeCell ref="E213:E215"/>
    <mergeCell ref="R4:R5"/>
    <mergeCell ref="G4:G5"/>
    <mergeCell ref="A9:S9"/>
    <mergeCell ref="C60:C66"/>
    <mergeCell ref="D60:D66"/>
    <mergeCell ref="S11:S16"/>
    <mergeCell ref="B11:B16"/>
    <mergeCell ref="H4:H5"/>
    <mergeCell ref="Q185:Q195"/>
    <mergeCell ref="S166:S177"/>
    <mergeCell ref="A135:A141"/>
    <mergeCell ref="C178:C184"/>
    <mergeCell ref="B178:B184"/>
    <mergeCell ref="E60:E66"/>
    <mergeCell ref="A17:A22"/>
    <mergeCell ref="A203:S203"/>
    <mergeCell ref="A196:A201"/>
    <mergeCell ref="N196:N201"/>
    <mergeCell ref="B205:B207"/>
    <mergeCell ref="C205:C207"/>
    <mergeCell ref="O378:O382"/>
    <mergeCell ref="O358:O361"/>
    <mergeCell ref="Q371:Q374"/>
    <mergeCell ref="R371:R374"/>
    <mergeCell ref="P362:P366"/>
    <mergeCell ref="B358:B361"/>
    <mergeCell ref="D358:D361"/>
    <mergeCell ref="D346:D348"/>
    <mergeCell ref="O353:O357"/>
    <mergeCell ref="B371:B374"/>
    <mergeCell ref="B349:B352"/>
    <mergeCell ref="N362:N366"/>
    <mergeCell ref="E358:E361"/>
    <mergeCell ref="C362:C366"/>
    <mergeCell ref="P358:P361"/>
    <mergeCell ref="R346:R348"/>
    <mergeCell ref="O362:O366"/>
    <mergeCell ref="C371:C374"/>
    <mergeCell ref="D371:D374"/>
    <mergeCell ref="E367:E370"/>
    <mergeCell ref="D367:D370"/>
    <mergeCell ref="B401:B405"/>
    <mergeCell ref="B396:B399"/>
    <mergeCell ref="A204:S204"/>
    <mergeCell ref="O205:O207"/>
    <mergeCell ref="E205:E207"/>
    <mergeCell ref="A220:S220"/>
    <mergeCell ref="S327:S332"/>
    <mergeCell ref="S320:S323"/>
    <mergeCell ref="O317:O319"/>
    <mergeCell ref="P317:P319"/>
    <mergeCell ref="Q317:Q319"/>
    <mergeCell ref="R317:R319"/>
    <mergeCell ref="A205:A207"/>
    <mergeCell ref="C317:C319"/>
    <mergeCell ref="A346:A348"/>
    <mergeCell ref="S335:S339"/>
    <mergeCell ref="P371:P374"/>
    <mergeCell ref="N371:N374"/>
    <mergeCell ref="B378:B382"/>
    <mergeCell ref="O346:O348"/>
    <mergeCell ref="O401:O405"/>
    <mergeCell ref="O349:O352"/>
    <mergeCell ref="S358:S361"/>
    <mergeCell ref="C401:C405"/>
    <mergeCell ref="Q401:Q405"/>
    <mergeCell ref="A341:A344"/>
    <mergeCell ref="B341:B344"/>
    <mergeCell ref="B367:B370"/>
    <mergeCell ref="C367:C370"/>
    <mergeCell ref="B384:B387"/>
    <mergeCell ref="B346:B348"/>
    <mergeCell ref="E362:E366"/>
    <mergeCell ref="C358:C361"/>
    <mergeCell ref="A401:A405"/>
    <mergeCell ref="C384:C387"/>
    <mergeCell ref="O371:O374"/>
    <mergeCell ref="A396:A399"/>
    <mergeCell ref="D362:D366"/>
    <mergeCell ref="O396:O399"/>
    <mergeCell ref="Q358:Q361"/>
    <mergeCell ref="N358:N361"/>
    <mergeCell ref="A392:A394"/>
    <mergeCell ref="A378:A382"/>
    <mergeCell ref="A371:A374"/>
    <mergeCell ref="O341:O344"/>
    <mergeCell ref="O367:O370"/>
    <mergeCell ref="O392:O394"/>
    <mergeCell ref="O384:O387"/>
    <mergeCell ref="S396:S399"/>
    <mergeCell ref="R392:R394"/>
    <mergeCell ref="S317:S319"/>
    <mergeCell ref="R312:R316"/>
    <mergeCell ref="S306:S310"/>
    <mergeCell ref="S312:S316"/>
    <mergeCell ref="R306:R310"/>
    <mergeCell ref="R362:R366"/>
    <mergeCell ref="R335:R339"/>
    <mergeCell ref="R358:R361"/>
    <mergeCell ref="R378:R382"/>
    <mergeCell ref="R341:R344"/>
    <mergeCell ref="R349:R352"/>
    <mergeCell ref="R320:R323"/>
    <mergeCell ref="S362:S366"/>
    <mergeCell ref="S349:S352"/>
    <mergeCell ref="R353:R357"/>
    <mergeCell ref="R384:R387"/>
    <mergeCell ref="R367:R370"/>
    <mergeCell ref="S371:S374"/>
    <mergeCell ref="S178:S184"/>
    <mergeCell ref="C196:C201"/>
    <mergeCell ref="Q166:Q177"/>
    <mergeCell ref="O196:O201"/>
    <mergeCell ref="S185:S195"/>
    <mergeCell ref="R185:R195"/>
    <mergeCell ref="Q60:Q66"/>
    <mergeCell ref="D67:D70"/>
    <mergeCell ref="Q84:Q90"/>
    <mergeCell ref="Q178:Q184"/>
    <mergeCell ref="A164:S164"/>
    <mergeCell ref="A165:S165"/>
    <mergeCell ref="R178:R184"/>
    <mergeCell ref="R166:R177"/>
    <mergeCell ref="P185:P195"/>
    <mergeCell ref="N185:N195"/>
    <mergeCell ref="A163:S163"/>
    <mergeCell ref="E135:E141"/>
    <mergeCell ref="A185:A195"/>
    <mergeCell ref="C185:C195"/>
    <mergeCell ref="N178:N184"/>
    <mergeCell ref="B166:B177"/>
    <mergeCell ref="O185:O195"/>
    <mergeCell ref="C166:C177"/>
    <mergeCell ref="D166:D177"/>
    <mergeCell ref="P166:P177"/>
    <mergeCell ref="O166:O177"/>
    <mergeCell ref="B185:B195"/>
    <mergeCell ref="D185:D195"/>
    <mergeCell ref="D153:D154"/>
    <mergeCell ref="S50:S59"/>
    <mergeCell ref="R31:R34"/>
    <mergeCell ref="A162:S162"/>
    <mergeCell ref="A166:A177"/>
    <mergeCell ref="A96:A104"/>
    <mergeCell ref="B96:B104"/>
    <mergeCell ref="C96:C104"/>
    <mergeCell ref="D96:D104"/>
    <mergeCell ref="A92:S92"/>
    <mergeCell ref="A67:A70"/>
    <mergeCell ref="R67:R70"/>
    <mergeCell ref="C67:C70"/>
    <mergeCell ref="C84:C90"/>
    <mergeCell ref="D84:D90"/>
    <mergeCell ref="E84:E90"/>
    <mergeCell ref="N84:N90"/>
    <mergeCell ref="O84:O90"/>
    <mergeCell ref="S31:S34"/>
    <mergeCell ref="S23:S30"/>
    <mergeCell ref="R35:R45"/>
    <mergeCell ref="S35:S45"/>
    <mergeCell ref="S60:S66"/>
    <mergeCell ref="S67:S70"/>
    <mergeCell ref="P60:P66"/>
    <mergeCell ref="A91:S91"/>
    <mergeCell ref="A84:A90"/>
    <mergeCell ref="B84:B90"/>
    <mergeCell ref="P84:P90"/>
    <mergeCell ref="N67:N70"/>
    <mergeCell ref="Q67:Q70"/>
    <mergeCell ref="E67:E70"/>
    <mergeCell ref="A83:S83"/>
    <mergeCell ref="B67:B70"/>
    <mergeCell ref="R84:R90"/>
    <mergeCell ref="P31:P34"/>
    <mergeCell ref="P35:P45"/>
    <mergeCell ref="S84:S90"/>
    <mergeCell ref="A50:A59"/>
    <mergeCell ref="B50:B59"/>
    <mergeCell ref="C50:C59"/>
    <mergeCell ref="D50:D59"/>
    <mergeCell ref="E50:E59"/>
    <mergeCell ref="Q96:Q104"/>
    <mergeCell ref="Q122:Q127"/>
    <mergeCell ref="R122:R127"/>
    <mergeCell ref="N17:N22"/>
    <mergeCell ref="R17:R22"/>
    <mergeCell ref="O60:O66"/>
    <mergeCell ref="O67:O70"/>
    <mergeCell ref="P67:P70"/>
    <mergeCell ref="R60:R66"/>
    <mergeCell ref="R23:R30"/>
    <mergeCell ref="N50:N59"/>
    <mergeCell ref="O50:O59"/>
    <mergeCell ref="C17:C22"/>
    <mergeCell ref="D17:D22"/>
    <mergeCell ref="B17:B22"/>
    <mergeCell ref="O17:O22"/>
    <mergeCell ref="P17:P22"/>
    <mergeCell ref="Q17:Q22"/>
    <mergeCell ref="Q31:Q34"/>
    <mergeCell ref="Q35:Q45"/>
    <mergeCell ref="P50:P59"/>
    <mergeCell ref="Q50:Q59"/>
    <mergeCell ref="E17:E22"/>
    <mergeCell ref="B35:B45"/>
    <mergeCell ref="C35:C45"/>
    <mergeCell ref="D35:D45"/>
    <mergeCell ref="E35:E45"/>
    <mergeCell ref="N35:N45"/>
    <mergeCell ref="O35:O45"/>
    <mergeCell ref="S17:S22"/>
    <mergeCell ref="R50:R59"/>
    <mergeCell ref="B135:B141"/>
    <mergeCell ref="Q239:Q242"/>
    <mergeCell ref="R253:R257"/>
    <mergeCell ref="R239:R242"/>
    <mergeCell ref="S239:S242"/>
    <mergeCell ref="A243:A245"/>
    <mergeCell ref="B243:B245"/>
    <mergeCell ref="C243:C245"/>
    <mergeCell ref="D243:D245"/>
    <mergeCell ref="E243:E245"/>
    <mergeCell ref="N243:N245"/>
    <mergeCell ref="O243:O245"/>
    <mergeCell ref="P243:P245"/>
    <mergeCell ref="Q243:Q245"/>
    <mergeCell ref="R243:R245"/>
    <mergeCell ref="S243:S245"/>
    <mergeCell ref="P253:P257"/>
    <mergeCell ref="A253:A257"/>
    <mergeCell ref="A155:S155"/>
    <mergeCell ref="A178:A184"/>
    <mergeCell ref="E185:E195"/>
    <mergeCell ref="E166:E177"/>
    <mergeCell ref="R258:R262"/>
    <mergeCell ref="S258:S262"/>
    <mergeCell ref="A258:A262"/>
    <mergeCell ref="B258:B262"/>
    <mergeCell ref="C258:C262"/>
    <mergeCell ref="D258:D262"/>
    <mergeCell ref="E258:E262"/>
    <mergeCell ref="N258:N262"/>
    <mergeCell ref="O258:O262"/>
    <mergeCell ref="P258:P262"/>
    <mergeCell ref="Q258:Q262"/>
    <mergeCell ref="R282:R286"/>
    <mergeCell ref="S282:S286"/>
    <mergeCell ref="R263:R270"/>
    <mergeCell ref="S263:S270"/>
    <mergeCell ref="A271:A275"/>
    <mergeCell ref="B271:B275"/>
    <mergeCell ref="C271:C275"/>
    <mergeCell ref="D271:D275"/>
    <mergeCell ref="E271:E275"/>
    <mergeCell ref="N271:N275"/>
    <mergeCell ref="O271:O275"/>
    <mergeCell ref="P271:P275"/>
    <mergeCell ref="Q271:Q275"/>
    <mergeCell ref="R271:R275"/>
    <mergeCell ref="S271:S275"/>
    <mergeCell ref="A263:A270"/>
    <mergeCell ref="E263:E270"/>
    <mergeCell ref="C263:C270"/>
    <mergeCell ref="D263:D270"/>
    <mergeCell ref="B263:B270"/>
    <mergeCell ref="N263:N270"/>
    <mergeCell ref="O263:O270"/>
    <mergeCell ref="P263:P270"/>
    <mergeCell ref="Q263:Q270"/>
    <mergeCell ref="A282:A286"/>
    <mergeCell ref="B282:B286"/>
    <mergeCell ref="C282:C286"/>
    <mergeCell ref="D282:D286"/>
    <mergeCell ref="E282:E286"/>
    <mergeCell ref="N282:N286"/>
    <mergeCell ref="O282:O286"/>
    <mergeCell ref="P282:P286"/>
    <mergeCell ref="Q282:Q286"/>
  </mergeCells>
  <phoneticPr fontId="31" type="noConversion"/>
  <conditionalFormatting sqref="L300 L390">
    <cfRule type="containsText" dxfId="0" priority="2" operator="containsText" text="реализации">
      <formula>NOT(ISERROR(SEARCH("реализации",L300)))</formula>
    </cfRule>
  </conditionalFormatting>
  <hyperlinks>
    <hyperlink ref="B565" r:id="rId10" location="Лист1!_Toc349238332" display="../../../../../../Users/Medvedeva/AppData/Local/Microsoft/Windows/Temporary Internet Files/Content.MSO/6F0F5DD9.xlsx - Лист1!_Toc349238332" xr:uid="{00000000-0004-0000-0100-000000000000}"/>
    <hyperlink ref="S424" r:id="rId11" xr:uid="{00000000-0004-0000-0100-000001000000}"/>
  </hyperlinks>
  <pageMargins left="0.23622047244094491" right="0.23622047244094491" top="0.31" bottom="0.39" header="0.31496062992125984" footer="0.2"/>
  <pageSetup paperSize="9" scale="43" fitToHeight="0" orientation="landscape" r:id="rId12"/>
  <headerFooter>
    <oddFooter>&amp;C&amp;P</oddFooter>
  </headerFooter>
  <rowBreaks count="8" manualBreakCount="8">
    <brk id="59" max="18" man="1"/>
    <brk id="82" max="18" man="1"/>
    <brk id="134" max="18" man="1"/>
    <brk id="161" max="18" man="1"/>
    <brk id="212" max="18" man="1"/>
    <brk id="248" max="18" man="1"/>
    <brk id="281" max="18" man="1"/>
    <brk id="299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15"/>
  <sheetViews>
    <sheetView showGridLines="0" zoomScale="70" zoomScaleNormal="70" workbookViewId="0">
      <pane xSplit="11" ySplit="71" topLeftCell="L74" activePane="bottomRight" state="frozen"/>
      <selection pane="topRight" activeCell="L1" sqref="L1"/>
      <selection pane="bottomLeft" activeCell="A72" sqref="A72"/>
      <selection pane="bottomRight" activeCell="L192" sqref="L192:L199"/>
    </sheetView>
  </sheetViews>
  <sheetFormatPr defaultColWidth="9.140625" defaultRowHeight="14.45" customHeight="1" x14ac:dyDescent="0.2"/>
  <cols>
    <col min="1" max="1" width="2.5703125" style="14" customWidth="1"/>
    <col min="2" max="2" width="7.140625" style="14" customWidth="1"/>
    <col min="3" max="3" width="21.42578125" style="14" customWidth="1"/>
    <col min="4" max="4" width="22.5703125" style="14" customWidth="1"/>
    <col min="5" max="5" width="19.140625" style="14" hidden="1" customWidth="1"/>
    <col min="6" max="6" width="21.42578125" style="14" hidden="1" customWidth="1"/>
    <col min="7" max="7" width="22.42578125" style="14" hidden="1" customWidth="1"/>
    <col min="8" max="8" width="20.85546875" style="14" hidden="1" customWidth="1"/>
    <col min="9" max="9" width="26" style="14" hidden="1" customWidth="1"/>
    <col min="10" max="10" width="32.85546875" style="14" hidden="1" customWidth="1"/>
    <col min="11" max="11" width="43.42578125" style="14" customWidth="1"/>
    <col min="12" max="12" width="32.85546875" style="14" customWidth="1"/>
    <col min="13" max="13" width="18.42578125" style="14" customWidth="1"/>
    <col min="14" max="14" width="16.42578125" style="14" customWidth="1"/>
    <col min="15" max="15" width="37.140625" style="14" customWidth="1"/>
    <col min="16" max="16" width="31.42578125" style="14" hidden="1" customWidth="1"/>
    <col min="17" max="17" width="8.85546875" style="14" hidden="1" customWidth="1"/>
    <col min="18" max="18" width="21.42578125" style="14" hidden="1" customWidth="1"/>
    <col min="19" max="16384" width="9.140625" style="14"/>
  </cols>
  <sheetData>
    <row r="1" spans="1:18" ht="20.45" customHeight="1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2" t="s">
        <v>189</v>
      </c>
      <c r="P1" s="13"/>
      <c r="Q1" s="13"/>
      <c r="R1" s="13"/>
    </row>
    <row r="2" spans="1:18" ht="25.7" customHeight="1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ht="22.7" customHeight="1" x14ac:dyDescent="0.2">
      <c r="A3" s="13"/>
      <c r="B3" s="514" t="s">
        <v>75</v>
      </c>
      <c r="C3" s="515"/>
      <c r="D3" s="515"/>
      <c r="E3" s="515"/>
      <c r="F3" s="15"/>
      <c r="G3" s="15"/>
      <c r="H3" s="15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ht="22.7" customHeight="1" x14ac:dyDescent="0.2">
      <c r="A4" s="13"/>
      <c r="B4" s="516" t="s">
        <v>76</v>
      </c>
      <c r="C4" s="516"/>
      <c r="D4" s="516"/>
      <c r="E4" s="516"/>
      <c r="F4" s="516"/>
      <c r="G4" s="516"/>
      <c r="H4" s="516"/>
      <c r="I4" s="516"/>
      <c r="J4" s="516"/>
      <c r="K4" s="516"/>
      <c r="L4" s="516"/>
      <c r="M4" s="516"/>
      <c r="N4" s="516"/>
      <c r="O4" s="516"/>
      <c r="P4" s="13"/>
      <c r="Q4" s="13"/>
      <c r="R4" s="13"/>
    </row>
    <row r="5" spans="1:18" ht="18" hidden="1" customHeight="1" x14ac:dyDescent="0.2">
      <c r="A5" s="13"/>
      <c r="B5" s="514" t="s">
        <v>77</v>
      </c>
      <c r="C5" s="515"/>
      <c r="D5" s="515"/>
      <c r="E5" s="515"/>
      <c r="F5" s="15"/>
      <c r="G5" s="15"/>
      <c r="H5" s="15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spans="1:18" ht="21.75" customHeight="1" x14ac:dyDescent="0.2">
      <c r="A6" s="13"/>
      <c r="B6" s="517" t="s">
        <v>191</v>
      </c>
      <c r="C6" s="517" t="s">
        <v>79</v>
      </c>
      <c r="D6" s="517" t="s">
        <v>80</v>
      </c>
      <c r="E6" s="517" t="s">
        <v>2</v>
      </c>
      <c r="F6" s="517" t="s">
        <v>81</v>
      </c>
      <c r="G6" s="517" t="s">
        <v>82</v>
      </c>
      <c r="H6" s="517" t="s">
        <v>83</v>
      </c>
      <c r="I6" s="517" t="s">
        <v>84</v>
      </c>
      <c r="J6" s="517" t="s">
        <v>85</v>
      </c>
      <c r="K6" s="517" t="s">
        <v>86</v>
      </c>
      <c r="L6" s="519" t="s">
        <v>87</v>
      </c>
      <c r="M6" s="519"/>
      <c r="N6" s="519" t="s">
        <v>88</v>
      </c>
      <c r="O6" s="519" t="s">
        <v>190</v>
      </c>
      <c r="P6" s="509" t="s">
        <v>89</v>
      </c>
      <c r="Q6" s="16"/>
      <c r="R6" s="510" t="s">
        <v>90</v>
      </c>
    </row>
    <row r="7" spans="1:18" ht="16.5" customHeight="1" x14ac:dyDescent="0.2">
      <c r="A7" s="13"/>
      <c r="B7" s="518" t="s">
        <v>78</v>
      </c>
      <c r="C7" s="518" t="s">
        <v>79</v>
      </c>
      <c r="D7" s="518" t="s">
        <v>80</v>
      </c>
      <c r="E7" s="518" t="s">
        <v>2</v>
      </c>
      <c r="F7" s="518" t="s">
        <v>81</v>
      </c>
      <c r="G7" s="518" t="s">
        <v>82</v>
      </c>
      <c r="H7" s="518" t="s">
        <v>83</v>
      </c>
      <c r="I7" s="518" t="s">
        <v>84</v>
      </c>
      <c r="J7" s="518" t="s">
        <v>85</v>
      </c>
      <c r="K7" s="518" t="s">
        <v>86</v>
      </c>
      <c r="L7" s="30" t="s">
        <v>91</v>
      </c>
      <c r="M7" s="31" t="s">
        <v>92</v>
      </c>
      <c r="N7" s="519" t="s">
        <v>88</v>
      </c>
      <c r="O7" s="519" t="s">
        <v>93</v>
      </c>
      <c r="P7" s="509" t="s">
        <v>89</v>
      </c>
      <c r="Q7" s="17"/>
      <c r="R7" s="511" t="s">
        <v>90</v>
      </c>
    </row>
    <row r="8" spans="1:18" ht="16.5" hidden="1" customHeight="1" x14ac:dyDescent="0.2">
      <c r="A8" s="13"/>
      <c r="B8" s="505" t="s">
        <v>12</v>
      </c>
      <c r="C8" s="505" t="s">
        <v>94</v>
      </c>
      <c r="D8" s="505" t="s">
        <v>95</v>
      </c>
      <c r="E8" s="505" t="s">
        <v>96</v>
      </c>
      <c r="F8" s="505" t="s">
        <v>97</v>
      </c>
      <c r="G8" s="505" t="s">
        <v>98</v>
      </c>
      <c r="H8" s="505" t="s">
        <v>99</v>
      </c>
      <c r="I8" s="505" t="s">
        <v>100</v>
      </c>
      <c r="J8" s="505"/>
      <c r="K8" s="32" t="s">
        <v>101</v>
      </c>
      <c r="L8" s="506"/>
      <c r="M8" s="33"/>
      <c r="N8" s="34"/>
      <c r="O8" s="505"/>
      <c r="P8" s="512"/>
      <c r="Q8" s="19" t="s">
        <v>102</v>
      </c>
      <c r="R8" s="513" t="s">
        <v>103</v>
      </c>
    </row>
    <row r="9" spans="1:18" ht="16.5" hidden="1" customHeight="1" x14ac:dyDescent="0.2">
      <c r="A9" s="13"/>
      <c r="B9" s="505"/>
      <c r="C9" s="505"/>
      <c r="D9" s="505"/>
      <c r="E9" s="505"/>
      <c r="F9" s="505"/>
      <c r="G9" s="505"/>
      <c r="H9" s="505"/>
      <c r="I9" s="505"/>
      <c r="J9" s="505"/>
      <c r="K9" s="35" t="s">
        <v>104</v>
      </c>
      <c r="L9" s="506"/>
      <c r="M9" s="33"/>
      <c r="N9" s="34"/>
      <c r="O9" s="505"/>
      <c r="P9" s="512"/>
      <c r="Q9" s="22" t="s">
        <v>105</v>
      </c>
      <c r="R9" s="513" t="s">
        <v>106</v>
      </c>
    </row>
    <row r="10" spans="1:18" ht="16.5" hidden="1" customHeight="1" x14ac:dyDescent="0.2">
      <c r="A10" s="13"/>
      <c r="B10" s="505"/>
      <c r="C10" s="505"/>
      <c r="D10" s="505"/>
      <c r="E10" s="505"/>
      <c r="F10" s="505"/>
      <c r="G10" s="505"/>
      <c r="H10" s="505"/>
      <c r="I10" s="505"/>
      <c r="J10" s="505"/>
      <c r="K10" s="35" t="s">
        <v>107</v>
      </c>
      <c r="L10" s="506"/>
      <c r="M10" s="33"/>
      <c r="N10" s="34"/>
      <c r="O10" s="505"/>
      <c r="P10" s="512"/>
      <c r="Q10" s="22" t="s">
        <v>108</v>
      </c>
      <c r="R10" s="513" t="s">
        <v>106</v>
      </c>
    </row>
    <row r="11" spans="1:18" ht="16.5" hidden="1" customHeight="1" x14ac:dyDescent="0.2">
      <c r="A11" s="13"/>
      <c r="B11" s="505"/>
      <c r="C11" s="505"/>
      <c r="D11" s="505"/>
      <c r="E11" s="505"/>
      <c r="F11" s="505"/>
      <c r="G11" s="505"/>
      <c r="H11" s="505"/>
      <c r="I11" s="505"/>
      <c r="J11" s="505"/>
      <c r="K11" s="35" t="s">
        <v>109</v>
      </c>
      <c r="L11" s="506"/>
      <c r="M11" s="33"/>
      <c r="N11" s="34"/>
      <c r="O11" s="505"/>
      <c r="P11" s="512"/>
      <c r="Q11" s="22" t="s">
        <v>110</v>
      </c>
      <c r="R11" s="513" t="s">
        <v>106</v>
      </c>
    </row>
    <row r="12" spans="1:18" ht="16.5" hidden="1" customHeight="1" x14ac:dyDescent="0.2">
      <c r="A12" s="13"/>
      <c r="B12" s="505"/>
      <c r="C12" s="505"/>
      <c r="D12" s="505"/>
      <c r="E12" s="505"/>
      <c r="F12" s="505"/>
      <c r="G12" s="505"/>
      <c r="H12" s="505"/>
      <c r="I12" s="505"/>
      <c r="J12" s="505"/>
      <c r="K12" s="35" t="s">
        <v>111</v>
      </c>
      <c r="L12" s="506"/>
      <c r="M12" s="33"/>
      <c r="N12" s="34"/>
      <c r="O12" s="505"/>
      <c r="P12" s="512"/>
      <c r="Q12" s="22" t="s">
        <v>112</v>
      </c>
      <c r="R12" s="513" t="s">
        <v>106</v>
      </c>
    </row>
    <row r="13" spans="1:18" ht="16.5" hidden="1" customHeight="1" x14ac:dyDescent="0.2">
      <c r="A13" s="13"/>
      <c r="B13" s="505"/>
      <c r="C13" s="505"/>
      <c r="D13" s="505"/>
      <c r="E13" s="505"/>
      <c r="F13" s="505"/>
      <c r="G13" s="505"/>
      <c r="H13" s="505"/>
      <c r="I13" s="505"/>
      <c r="J13" s="505"/>
      <c r="K13" s="32" t="s">
        <v>113</v>
      </c>
      <c r="L13" s="506"/>
      <c r="M13" s="33"/>
      <c r="N13" s="34"/>
      <c r="O13" s="505"/>
      <c r="P13" s="512"/>
      <c r="Q13" s="19" t="s">
        <v>114</v>
      </c>
      <c r="R13" s="513" t="s">
        <v>106</v>
      </c>
    </row>
    <row r="14" spans="1:18" ht="16.5" hidden="1" customHeight="1" x14ac:dyDescent="0.2">
      <c r="A14" s="13"/>
      <c r="B14" s="505"/>
      <c r="C14" s="505"/>
      <c r="D14" s="505"/>
      <c r="E14" s="505"/>
      <c r="F14" s="505"/>
      <c r="G14" s="505"/>
      <c r="H14" s="505"/>
      <c r="I14" s="505"/>
      <c r="J14" s="505"/>
      <c r="K14" s="32" t="s">
        <v>115</v>
      </c>
      <c r="L14" s="506"/>
      <c r="M14" s="33"/>
      <c r="N14" s="34"/>
      <c r="O14" s="505"/>
      <c r="P14" s="512"/>
      <c r="Q14" s="19" t="s">
        <v>116</v>
      </c>
      <c r="R14" s="513" t="s">
        <v>106</v>
      </c>
    </row>
    <row r="15" spans="1:18" ht="16.5" hidden="1" customHeight="1" x14ac:dyDescent="0.2">
      <c r="A15" s="13"/>
      <c r="B15" s="505"/>
      <c r="C15" s="505"/>
      <c r="D15" s="505"/>
      <c r="E15" s="505"/>
      <c r="F15" s="505"/>
      <c r="G15" s="505"/>
      <c r="H15" s="505"/>
      <c r="I15" s="505"/>
      <c r="J15" s="505"/>
      <c r="K15" s="32" t="s">
        <v>117</v>
      </c>
      <c r="L15" s="506"/>
      <c r="M15" s="33"/>
      <c r="N15" s="34"/>
      <c r="O15" s="505"/>
      <c r="P15" s="512"/>
      <c r="Q15" s="23" t="s">
        <v>118</v>
      </c>
      <c r="R15" s="513" t="s">
        <v>106</v>
      </c>
    </row>
    <row r="16" spans="1:18" ht="16.5" hidden="1" customHeight="1" x14ac:dyDescent="0.2">
      <c r="A16" s="13"/>
      <c r="B16" s="505" t="s">
        <v>119</v>
      </c>
      <c r="C16" s="505" t="s">
        <v>94</v>
      </c>
      <c r="D16" s="505" t="s">
        <v>120</v>
      </c>
      <c r="E16" s="505" t="s">
        <v>96</v>
      </c>
      <c r="F16" s="505" t="s">
        <v>97</v>
      </c>
      <c r="G16" s="505" t="s">
        <v>121</v>
      </c>
      <c r="H16" s="505" t="s">
        <v>122</v>
      </c>
      <c r="I16" s="505" t="s">
        <v>100</v>
      </c>
      <c r="J16" s="505"/>
      <c r="K16" s="32" t="s">
        <v>101</v>
      </c>
      <c r="L16" s="506"/>
      <c r="M16" s="33"/>
      <c r="N16" s="34"/>
      <c r="O16" s="505"/>
      <c r="P16" s="504"/>
      <c r="Q16" s="26" t="s">
        <v>102</v>
      </c>
      <c r="R16" s="502" t="s">
        <v>103</v>
      </c>
    </row>
    <row r="17" spans="1:18" ht="16.5" hidden="1" customHeight="1" x14ac:dyDescent="0.2">
      <c r="A17" s="13"/>
      <c r="B17" s="505"/>
      <c r="C17" s="505"/>
      <c r="D17" s="505"/>
      <c r="E17" s="505"/>
      <c r="F17" s="505"/>
      <c r="G17" s="505"/>
      <c r="H17" s="505"/>
      <c r="I17" s="505"/>
      <c r="J17" s="505"/>
      <c r="K17" s="35" t="s">
        <v>104</v>
      </c>
      <c r="L17" s="506"/>
      <c r="M17" s="33"/>
      <c r="N17" s="34"/>
      <c r="O17" s="505"/>
      <c r="P17" s="504"/>
      <c r="Q17" s="22" t="s">
        <v>105</v>
      </c>
      <c r="R17" s="502" t="s">
        <v>106</v>
      </c>
    </row>
    <row r="18" spans="1:18" ht="16.5" hidden="1" customHeight="1" x14ac:dyDescent="0.2">
      <c r="A18" s="13"/>
      <c r="B18" s="505"/>
      <c r="C18" s="505"/>
      <c r="D18" s="505"/>
      <c r="E18" s="505"/>
      <c r="F18" s="505"/>
      <c r="G18" s="505"/>
      <c r="H18" s="505"/>
      <c r="I18" s="505"/>
      <c r="J18" s="505"/>
      <c r="K18" s="35" t="s">
        <v>107</v>
      </c>
      <c r="L18" s="506"/>
      <c r="M18" s="33"/>
      <c r="N18" s="34"/>
      <c r="O18" s="505"/>
      <c r="P18" s="504"/>
      <c r="Q18" s="22" t="s">
        <v>108</v>
      </c>
      <c r="R18" s="502" t="s">
        <v>106</v>
      </c>
    </row>
    <row r="19" spans="1:18" ht="16.5" hidden="1" customHeight="1" x14ac:dyDescent="0.2">
      <c r="A19" s="13"/>
      <c r="B19" s="505"/>
      <c r="C19" s="505"/>
      <c r="D19" s="505"/>
      <c r="E19" s="505"/>
      <c r="F19" s="505"/>
      <c r="G19" s="505"/>
      <c r="H19" s="505"/>
      <c r="I19" s="505"/>
      <c r="J19" s="505"/>
      <c r="K19" s="35" t="s">
        <v>109</v>
      </c>
      <c r="L19" s="506"/>
      <c r="M19" s="33"/>
      <c r="N19" s="34"/>
      <c r="O19" s="505"/>
      <c r="P19" s="504"/>
      <c r="Q19" s="22" t="s">
        <v>110</v>
      </c>
      <c r="R19" s="502" t="s">
        <v>106</v>
      </c>
    </row>
    <row r="20" spans="1:18" ht="16.5" hidden="1" customHeight="1" x14ac:dyDescent="0.2">
      <c r="A20" s="13"/>
      <c r="B20" s="505"/>
      <c r="C20" s="505"/>
      <c r="D20" s="505"/>
      <c r="E20" s="505"/>
      <c r="F20" s="505"/>
      <c r="G20" s="505"/>
      <c r="H20" s="505"/>
      <c r="I20" s="505"/>
      <c r="J20" s="505"/>
      <c r="K20" s="35" t="s">
        <v>111</v>
      </c>
      <c r="L20" s="506"/>
      <c r="M20" s="33"/>
      <c r="N20" s="34"/>
      <c r="O20" s="505"/>
      <c r="P20" s="504"/>
      <c r="Q20" s="22" t="s">
        <v>112</v>
      </c>
      <c r="R20" s="502" t="s">
        <v>106</v>
      </c>
    </row>
    <row r="21" spans="1:18" ht="16.5" hidden="1" customHeight="1" x14ac:dyDescent="0.2">
      <c r="A21" s="13"/>
      <c r="B21" s="505"/>
      <c r="C21" s="505"/>
      <c r="D21" s="505"/>
      <c r="E21" s="505"/>
      <c r="F21" s="505"/>
      <c r="G21" s="505"/>
      <c r="H21" s="505"/>
      <c r="I21" s="505"/>
      <c r="J21" s="505"/>
      <c r="K21" s="32" t="s">
        <v>113</v>
      </c>
      <c r="L21" s="506"/>
      <c r="M21" s="33"/>
      <c r="N21" s="34"/>
      <c r="O21" s="505"/>
      <c r="P21" s="504"/>
      <c r="Q21" s="19" t="s">
        <v>114</v>
      </c>
      <c r="R21" s="502" t="s">
        <v>106</v>
      </c>
    </row>
    <row r="22" spans="1:18" ht="16.5" hidden="1" customHeight="1" x14ac:dyDescent="0.2">
      <c r="A22" s="13"/>
      <c r="B22" s="505"/>
      <c r="C22" s="505"/>
      <c r="D22" s="505"/>
      <c r="E22" s="505"/>
      <c r="F22" s="505"/>
      <c r="G22" s="505"/>
      <c r="H22" s="505"/>
      <c r="I22" s="505"/>
      <c r="J22" s="505"/>
      <c r="K22" s="32" t="s">
        <v>115</v>
      </c>
      <c r="L22" s="506"/>
      <c r="M22" s="33"/>
      <c r="N22" s="34"/>
      <c r="O22" s="505"/>
      <c r="P22" s="504"/>
      <c r="Q22" s="19" t="s">
        <v>116</v>
      </c>
      <c r="R22" s="502" t="s">
        <v>106</v>
      </c>
    </row>
    <row r="23" spans="1:18" ht="16.5" hidden="1" customHeight="1" x14ac:dyDescent="0.2">
      <c r="A23" s="13"/>
      <c r="B23" s="505"/>
      <c r="C23" s="505"/>
      <c r="D23" s="505"/>
      <c r="E23" s="505"/>
      <c r="F23" s="505"/>
      <c r="G23" s="505"/>
      <c r="H23" s="505"/>
      <c r="I23" s="505"/>
      <c r="J23" s="505"/>
      <c r="K23" s="32" t="s">
        <v>117</v>
      </c>
      <c r="L23" s="506"/>
      <c r="M23" s="33"/>
      <c r="N23" s="34"/>
      <c r="O23" s="505"/>
      <c r="P23" s="504"/>
      <c r="Q23" s="23" t="s">
        <v>118</v>
      </c>
      <c r="R23" s="502" t="s">
        <v>106</v>
      </c>
    </row>
    <row r="24" spans="1:18" ht="16.5" hidden="1" customHeight="1" x14ac:dyDescent="0.2">
      <c r="A24" s="13"/>
      <c r="B24" s="505" t="s">
        <v>123</v>
      </c>
      <c r="C24" s="505" t="s">
        <v>124</v>
      </c>
      <c r="D24" s="505" t="s">
        <v>125</v>
      </c>
      <c r="E24" s="505" t="s">
        <v>126</v>
      </c>
      <c r="F24" s="505" t="s">
        <v>97</v>
      </c>
      <c r="G24" s="505" t="s">
        <v>121</v>
      </c>
      <c r="H24" s="505" t="s">
        <v>122</v>
      </c>
      <c r="I24" s="505" t="s">
        <v>100</v>
      </c>
      <c r="J24" s="505"/>
      <c r="K24" s="32" t="s">
        <v>101</v>
      </c>
      <c r="L24" s="506"/>
      <c r="M24" s="33"/>
      <c r="N24" s="34"/>
      <c r="O24" s="505"/>
      <c r="P24" s="504" t="s">
        <v>127</v>
      </c>
      <c r="Q24" s="26" t="s">
        <v>102</v>
      </c>
      <c r="R24" s="502" t="s">
        <v>103</v>
      </c>
    </row>
    <row r="25" spans="1:18" ht="16.5" hidden="1" customHeight="1" x14ac:dyDescent="0.2">
      <c r="A25" s="13"/>
      <c r="B25" s="505"/>
      <c r="C25" s="505"/>
      <c r="D25" s="505"/>
      <c r="E25" s="505"/>
      <c r="F25" s="505"/>
      <c r="G25" s="505"/>
      <c r="H25" s="505"/>
      <c r="I25" s="505"/>
      <c r="J25" s="505"/>
      <c r="K25" s="35" t="s">
        <v>104</v>
      </c>
      <c r="L25" s="506"/>
      <c r="M25" s="33"/>
      <c r="N25" s="34"/>
      <c r="O25" s="505"/>
      <c r="P25" s="504"/>
      <c r="Q25" s="22" t="s">
        <v>105</v>
      </c>
      <c r="R25" s="502" t="s">
        <v>106</v>
      </c>
    </row>
    <row r="26" spans="1:18" ht="16.5" hidden="1" customHeight="1" x14ac:dyDescent="0.2">
      <c r="A26" s="13"/>
      <c r="B26" s="505"/>
      <c r="C26" s="505"/>
      <c r="D26" s="505"/>
      <c r="E26" s="505"/>
      <c r="F26" s="505"/>
      <c r="G26" s="505"/>
      <c r="H26" s="505"/>
      <c r="I26" s="505"/>
      <c r="J26" s="505"/>
      <c r="K26" s="35" t="s">
        <v>107</v>
      </c>
      <c r="L26" s="506"/>
      <c r="M26" s="33"/>
      <c r="N26" s="34"/>
      <c r="O26" s="505"/>
      <c r="P26" s="504"/>
      <c r="Q26" s="22" t="s">
        <v>108</v>
      </c>
      <c r="R26" s="502" t="s">
        <v>106</v>
      </c>
    </row>
    <row r="27" spans="1:18" ht="16.5" hidden="1" customHeight="1" x14ac:dyDescent="0.2">
      <c r="A27" s="13"/>
      <c r="B27" s="505"/>
      <c r="C27" s="505"/>
      <c r="D27" s="505"/>
      <c r="E27" s="505"/>
      <c r="F27" s="505"/>
      <c r="G27" s="505"/>
      <c r="H27" s="505"/>
      <c r="I27" s="505"/>
      <c r="J27" s="505"/>
      <c r="K27" s="35" t="s">
        <v>109</v>
      </c>
      <c r="L27" s="506"/>
      <c r="M27" s="33"/>
      <c r="N27" s="34"/>
      <c r="O27" s="505"/>
      <c r="P27" s="504"/>
      <c r="Q27" s="22" t="s">
        <v>110</v>
      </c>
      <c r="R27" s="502" t="s">
        <v>106</v>
      </c>
    </row>
    <row r="28" spans="1:18" ht="16.5" hidden="1" customHeight="1" x14ac:dyDescent="0.2">
      <c r="A28" s="13"/>
      <c r="B28" s="505"/>
      <c r="C28" s="505"/>
      <c r="D28" s="505"/>
      <c r="E28" s="505"/>
      <c r="F28" s="505"/>
      <c r="G28" s="505"/>
      <c r="H28" s="505"/>
      <c r="I28" s="505"/>
      <c r="J28" s="505"/>
      <c r="K28" s="35" t="s">
        <v>111</v>
      </c>
      <c r="L28" s="506"/>
      <c r="M28" s="33"/>
      <c r="N28" s="34"/>
      <c r="O28" s="505"/>
      <c r="P28" s="504"/>
      <c r="Q28" s="22" t="s">
        <v>112</v>
      </c>
      <c r="R28" s="502" t="s">
        <v>106</v>
      </c>
    </row>
    <row r="29" spans="1:18" ht="16.5" hidden="1" customHeight="1" x14ac:dyDescent="0.2">
      <c r="A29" s="13"/>
      <c r="B29" s="505"/>
      <c r="C29" s="505"/>
      <c r="D29" s="505"/>
      <c r="E29" s="505"/>
      <c r="F29" s="505"/>
      <c r="G29" s="505"/>
      <c r="H29" s="505"/>
      <c r="I29" s="505"/>
      <c r="J29" s="505"/>
      <c r="K29" s="32" t="s">
        <v>113</v>
      </c>
      <c r="L29" s="506"/>
      <c r="M29" s="33"/>
      <c r="N29" s="34"/>
      <c r="O29" s="505"/>
      <c r="P29" s="504"/>
      <c r="Q29" s="19" t="s">
        <v>114</v>
      </c>
      <c r="R29" s="502" t="s">
        <v>106</v>
      </c>
    </row>
    <row r="30" spans="1:18" ht="16.5" hidden="1" customHeight="1" x14ac:dyDescent="0.2">
      <c r="A30" s="13"/>
      <c r="B30" s="505"/>
      <c r="C30" s="505"/>
      <c r="D30" s="505"/>
      <c r="E30" s="505"/>
      <c r="F30" s="505"/>
      <c r="G30" s="505"/>
      <c r="H30" s="505"/>
      <c r="I30" s="505"/>
      <c r="J30" s="505"/>
      <c r="K30" s="32" t="s">
        <v>115</v>
      </c>
      <c r="L30" s="506"/>
      <c r="M30" s="33"/>
      <c r="N30" s="34"/>
      <c r="O30" s="505"/>
      <c r="P30" s="504"/>
      <c r="Q30" s="19" t="s">
        <v>116</v>
      </c>
      <c r="R30" s="502" t="s">
        <v>106</v>
      </c>
    </row>
    <row r="31" spans="1:18" ht="16.5" hidden="1" customHeight="1" x14ac:dyDescent="0.2">
      <c r="A31" s="13"/>
      <c r="B31" s="505"/>
      <c r="C31" s="505"/>
      <c r="D31" s="505"/>
      <c r="E31" s="505"/>
      <c r="F31" s="505"/>
      <c r="G31" s="505"/>
      <c r="H31" s="505"/>
      <c r="I31" s="505"/>
      <c r="J31" s="505"/>
      <c r="K31" s="32" t="s">
        <v>117</v>
      </c>
      <c r="L31" s="506"/>
      <c r="M31" s="33"/>
      <c r="N31" s="34"/>
      <c r="O31" s="505"/>
      <c r="P31" s="504"/>
      <c r="Q31" s="23" t="s">
        <v>118</v>
      </c>
      <c r="R31" s="502" t="s">
        <v>106</v>
      </c>
    </row>
    <row r="32" spans="1:18" ht="16.5" hidden="1" customHeight="1" x14ac:dyDescent="0.2">
      <c r="A32" s="13"/>
      <c r="B32" s="505" t="s">
        <v>128</v>
      </c>
      <c r="C32" s="505" t="s">
        <v>129</v>
      </c>
      <c r="D32" s="505" t="s">
        <v>130</v>
      </c>
      <c r="E32" s="505" t="s">
        <v>126</v>
      </c>
      <c r="F32" s="505" t="s">
        <v>97</v>
      </c>
      <c r="G32" s="505" t="s">
        <v>131</v>
      </c>
      <c r="H32" s="505" t="s">
        <v>122</v>
      </c>
      <c r="I32" s="505" t="s">
        <v>132</v>
      </c>
      <c r="J32" s="505"/>
      <c r="K32" s="32" t="s">
        <v>101</v>
      </c>
      <c r="L32" s="506"/>
      <c r="M32" s="33"/>
      <c r="N32" s="34"/>
      <c r="O32" s="505"/>
      <c r="P32" s="504"/>
      <c r="Q32" s="26" t="s">
        <v>102</v>
      </c>
      <c r="R32" s="502" t="s">
        <v>103</v>
      </c>
    </row>
    <row r="33" spans="1:18" ht="16.5" hidden="1" customHeight="1" x14ac:dyDescent="0.2">
      <c r="A33" s="13"/>
      <c r="B33" s="505"/>
      <c r="C33" s="505"/>
      <c r="D33" s="505"/>
      <c r="E33" s="505"/>
      <c r="F33" s="505"/>
      <c r="G33" s="505"/>
      <c r="H33" s="505"/>
      <c r="I33" s="505"/>
      <c r="J33" s="505"/>
      <c r="K33" s="35" t="s">
        <v>104</v>
      </c>
      <c r="L33" s="506"/>
      <c r="M33" s="33"/>
      <c r="N33" s="34"/>
      <c r="O33" s="505"/>
      <c r="P33" s="504"/>
      <c r="Q33" s="22" t="s">
        <v>105</v>
      </c>
      <c r="R33" s="502" t="s">
        <v>106</v>
      </c>
    </row>
    <row r="34" spans="1:18" ht="16.5" hidden="1" customHeight="1" x14ac:dyDescent="0.2">
      <c r="A34" s="13"/>
      <c r="B34" s="505"/>
      <c r="C34" s="505"/>
      <c r="D34" s="505"/>
      <c r="E34" s="505"/>
      <c r="F34" s="505"/>
      <c r="G34" s="505"/>
      <c r="H34" s="505"/>
      <c r="I34" s="505"/>
      <c r="J34" s="505"/>
      <c r="K34" s="35" t="s">
        <v>107</v>
      </c>
      <c r="L34" s="506"/>
      <c r="M34" s="33"/>
      <c r="N34" s="34"/>
      <c r="O34" s="505"/>
      <c r="P34" s="504"/>
      <c r="Q34" s="22" t="s">
        <v>108</v>
      </c>
      <c r="R34" s="502" t="s">
        <v>106</v>
      </c>
    </row>
    <row r="35" spans="1:18" ht="16.5" hidden="1" customHeight="1" x14ac:dyDescent="0.2">
      <c r="A35" s="13"/>
      <c r="B35" s="505"/>
      <c r="C35" s="505"/>
      <c r="D35" s="505"/>
      <c r="E35" s="505"/>
      <c r="F35" s="505"/>
      <c r="G35" s="505"/>
      <c r="H35" s="505"/>
      <c r="I35" s="505"/>
      <c r="J35" s="505"/>
      <c r="K35" s="35" t="s">
        <v>109</v>
      </c>
      <c r="L35" s="506"/>
      <c r="M35" s="33"/>
      <c r="N35" s="34"/>
      <c r="O35" s="505"/>
      <c r="P35" s="504"/>
      <c r="Q35" s="22" t="s">
        <v>110</v>
      </c>
      <c r="R35" s="502" t="s">
        <v>106</v>
      </c>
    </row>
    <row r="36" spans="1:18" ht="16.5" hidden="1" customHeight="1" x14ac:dyDescent="0.2">
      <c r="A36" s="13"/>
      <c r="B36" s="505"/>
      <c r="C36" s="505"/>
      <c r="D36" s="505"/>
      <c r="E36" s="505"/>
      <c r="F36" s="505"/>
      <c r="G36" s="505"/>
      <c r="H36" s="505"/>
      <c r="I36" s="505"/>
      <c r="J36" s="505"/>
      <c r="K36" s="35" t="s">
        <v>111</v>
      </c>
      <c r="L36" s="506"/>
      <c r="M36" s="33"/>
      <c r="N36" s="34"/>
      <c r="O36" s="505"/>
      <c r="P36" s="504"/>
      <c r="Q36" s="22" t="s">
        <v>112</v>
      </c>
      <c r="R36" s="502" t="s">
        <v>106</v>
      </c>
    </row>
    <row r="37" spans="1:18" ht="16.5" hidden="1" customHeight="1" x14ac:dyDescent="0.2">
      <c r="A37" s="13"/>
      <c r="B37" s="505"/>
      <c r="C37" s="505"/>
      <c r="D37" s="505"/>
      <c r="E37" s="505"/>
      <c r="F37" s="505"/>
      <c r="G37" s="505"/>
      <c r="H37" s="505"/>
      <c r="I37" s="505"/>
      <c r="J37" s="505"/>
      <c r="K37" s="32" t="s">
        <v>113</v>
      </c>
      <c r="L37" s="506"/>
      <c r="M37" s="33"/>
      <c r="N37" s="34"/>
      <c r="O37" s="505"/>
      <c r="P37" s="504"/>
      <c r="Q37" s="19" t="s">
        <v>114</v>
      </c>
      <c r="R37" s="502" t="s">
        <v>106</v>
      </c>
    </row>
    <row r="38" spans="1:18" ht="16.5" hidden="1" customHeight="1" x14ac:dyDescent="0.2">
      <c r="A38" s="13"/>
      <c r="B38" s="505"/>
      <c r="C38" s="505"/>
      <c r="D38" s="505"/>
      <c r="E38" s="505"/>
      <c r="F38" s="505"/>
      <c r="G38" s="505"/>
      <c r="H38" s="505"/>
      <c r="I38" s="505"/>
      <c r="J38" s="505"/>
      <c r="K38" s="32" t="s">
        <v>115</v>
      </c>
      <c r="L38" s="506"/>
      <c r="M38" s="33"/>
      <c r="N38" s="34"/>
      <c r="O38" s="505"/>
      <c r="P38" s="504"/>
      <c r="Q38" s="19" t="s">
        <v>116</v>
      </c>
      <c r="R38" s="502" t="s">
        <v>106</v>
      </c>
    </row>
    <row r="39" spans="1:18" ht="16.5" hidden="1" customHeight="1" x14ac:dyDescent="0.2">
      <c r="A39" s="13"/>
      <c r="B39" s="505"/>
      <c r="C39" s="505"/>
      <c r="D39" s="505"/>
      <c r="E39" s="505"/>
      <c r="F39" s="505"/>
      <c r="G39" s="505"/>
      <c r="H39" s="505"/>
      <c r="I39" s="505"/>
      <c r="J39" s="505"/>
      <c r="K39" s="32" t="s">
        <v>117</v>
      </c>
      <c r="L39" s="506"/>
      <c r="M39" s="33"/>
      <c r="N39" s="34"/>
      <c r="O39" s="505"/>
      <c r="P39" s="504"/>
      <c r="Q39" s="23" t="s">
        <v>118</v>
      </c>
      <c r="R39" s="502" t="s">
        <v>106</v>
      </c>
    </row>
    <row r="40" spans="1:18" ht="16.5" hidden="1" customHeight="1" x14ac:dyDescent="0.2">
      <c r="A40" s="13"/>
      <c r="B40" s="505" t="s">
        <v>133</v>
      </c>
      <c r="C40" s="505" t="s">
        <v>134</v>
      </c>
      <c r="D40" s="505" t="s">
        <v>135</v>
      </c>
      <c r="E40" s="505" t="s">
        <v>136</v>
      </c>
      <c r="F40" s="505" t="s">
        <v>97</v>
      </c>
      <c r="G40" s="505" t="s">
        <v>121</v>
      </c>
      <c r="H40" s="505" t="s">
        <v>122</v>
      </c>
      <c r="I40" s="505" t="s">
        <v>100</v>
      </c>
      <c r="J40" s="505"/>
      <c r="K40" s="32" t="s">
        <v>101</v>
      </c>
      <c r="L40" s="506"/>
      <c r="M40" s="33"/>
      <c r="N40" s="34"/>
      <c r="O40" s="505"/>
      <c r="P40" s="504"/>
      <c r="Q40" s="26" t="s">
        <v>102</v>
      </c>
      <c r="R40" s="502" t="s">
        <v>103</v>
      </c>
    </row>
    <row r="41" spans="1:18" ht="16.5" hidden="1" customHeight="1" x14ac:dyDescent="0.2">
      <c r="A41" s="13"/>
      <c r="B41" s="505"/>
      <c r="C41" s="505"/>
      <c r="D41" s="505"/>
      <c r="E41" s="505"/>
      <c r="F41" s="505"/>
      <c r="G41" s="505"/>
      <c r="H41" s="505"/>
      <c r="I41" s="505"/>
      <c r="J41" s="505"/>
      <c r="K41" s="35" t="s">
        <v>104</v>
      </c>
      <c r="L41" s="506"/>
      <c r="M41" s="33"/>
      <c r="N41" s="34"/>
      <c r="O41" s="505"/>
      <c r="P41" s="504"/>
      <c r="Q41" s="22" t="s">
        <v>105</v>
      </c>
      <c r="R41" s="502" t="s">
        <v>106</v>
      </c>
    </row>
    <row r="42" spans="1:18" ht="16.5" hidden="1" customHeight="1" x14ac:dyDescent="0.2">
      <c r="A42" s="13"/>
      <c r="B42" s="505"/>
      <c r="C42" s="505"/>
      <c r="D42" s="505"/>
      <c r="E42" s="505"/>
      <c r="F42" s="505"/>
      <c r="G42" s="505"/>
      <c r="H42" s="505"/>
      <c r="I42" s="505"/>
      <c r="J42" s="505"/>
      <c r="K42" s="35" t="s">
        <v>107</v>
      </c>
      <c r="L42" s="506"/>
      <c r="M42" s="33"/>
      <c r="N42" s="34"/>
      <c r="O42" s="505"/>
      <c r="P42" s="504"/>
      <c r="Q42" s="22" t="s">
        <v>108</v>
      </c>
      <c r="R42" s="502" t="s">
        <v>106</v>
      </c>
    </row>
    <row r="43" spans="1:18" ht="16.5" hidden="1" customHeight="1" x14ac:dyDescent="0.2">
      <c r="A43" s="13"/>
      <c r="B43" s="505"/>
      <c r="C43" s="505"/>
      <c r="D43" s="505"/>
      <c r="E43" s="505"/>
      <c r="F43" s="505"/>
      <c r="G43" s="505"/>
      <c r="H43" s="505"/>
      <c r="I43" s="505"/>
      <c r="J43" s="505"/>
      <c r="K43" s="35" t="s">
        <v>109</v>
      </c>
      <c r="L43" s="506"/>
      <c r="M43" s="33"/>
      <c r="N43" s="34"/>
      <c r="O43" s="505"/>
      <c r="P43" s="504"/>
      <c r="Q43" s="22" t="s">
        <v>110</v>
      </c>
      <c r="R43" s="502" t="s">
        <v>106</v>
      </c>
    </row>
    <row r="44" spans="1:18" ht="16.5" hidden="1" customHeight="1" x14ac:dyDescent="0.2">
      <c r="A44" s="13"/>
      <c r="B44" s="505"/>
      <c r="C44" s="505"/>
      <c r="D44" s="505"/>
      <c r="E44" s="505"/>
      <c r="F44" s="505"/>
      <c r="G44" s="505"/>
      <c r="H44" s="505"/>
      <c r="I44" s="505"/>
      <c r="J44" s="505"/>
      <c r="K44" s="35" t="s">
        <v>111</v>
      </c>
      <c r="L44" s="506"/>
      <c r="M44" s="33"/>
      <c r="N44" s="34"/>
      <c r="O44" s="505"/>
      <c r="P44" s="504"/>
      <c r="Q44" s="22" t="s">
        <v>112</v>
      </c>
      <c r="R44" s="502" t="s">
        <v>106</v>
      </c>
    </row>
    <row r="45" spans="1:18" ht="16.5" hidden="1" customHeight="1" x14ac:dyDescent="0.2">
      <c r="A45" s="13"/>
      <c r="B45" s="505"/>
      <c r="C45" s="505"/>
      <c r="D45" s="505"/>
      <c r="E45" s="505"/>
      <c r="F45" s="505"/>
      <c r="G45" s="505"/>
      <c r="H45" s="505"/>
      <c r="I45" s="505"/>
      <c r="J45" s="505"/>
      <c r="K45" s="32" t="s">
        <v>113</v>
      </c>
      <c r="L45" s="506"/>
      <c r="M45" s="33"/>
      <c r="N45" s="34"/>
      <c r="O45" s="505"/>
      <c r="P45" s="504"/>
      <c r="Q45" s="19" t="s">
        <v>114</v>
      </c>
      <c r="R45" s="502" t="s">
        <v>106</v>
      </c>
    </row>
    <row r="46" spans="1:18" ht="16.5" hidden="1" customHeight="1" x14ac:dyDescent="0.2">
      <c r="A46" s="13"/>
      <c r="B46" s="505"/>
      <c r="C46" s="505"/>
      <c r="D46" s="505"/>
      <c r="E46" s="505"/>
      <c r="F46" s="505"/>
      <c r="G46" s="505"/>
      <c r="H46" s="505"/>
      <c r="I46" s="505"/>
      <c r="J46" s="505"/>
      <c r="K46" s="32" t="s">
        <v>115</v>
      </c>
      <c r="L46" s="506"/>
      <c r="M46" s="33"/>
      <c r="N46" s="34"/>
      <c r="O46" s="505"/>
      <c r="P46" s="504"/>
      <c r="Q46" s="19" t="s">
        <v>116</v>
      </c>
      <c r="R46" s="502" t="s">
        <v>106</v>
      </c>
    </row>
    <row r="47" spans="1:18" ht="16.5" hidden="1" customHeight="1" x14ac:dyDescent="0.2">
      <c r="A47" s="13"/>
      <c r="B47" s="505"/>
      <c r="C47" s="505"/>
      <c r="D47" s="505"/>
      <c r="E47" s="505"/>
      <c r="F47" s="505"/>
      <c r="G47" s="505"/>
      <c r="H47" s="505"/>
      <c r="I47" s="505"/>
      <c r="J47" s="505"/>
      <c r="K47" s="32" t="s">
        <v>117</v>
      </c>
      <c r="L47" s="506"/>
      <c r="M47" s="33"/>
      <c r="N47" s="34"/>
      <c r="O47" s="505"/>
      <c r="P47" s="504"/>
      <c r="Q47" s="23" t="s">
        <v>118</v>
      </c>
      <c r="R47" s="502" t="s">
        <v>106</v>
      </c>
    </row>
    <row r="48" spans="1:18" ht="85.7" hidden="1" customHeight="1" x14ac:dyDescent="0.2">
      <c r="A48" s="13"/>
      <c r="B48" s="505" t="s">
        <v>137</v>
      </c>
      <c r="C48" s="505" t="s">
        <v>134</v>
      </c>
      <c r="D48" s="505" t="s">
        <v>138</v>
      </c>
      <c r="E48" s="505" t="s">
        <v>136</v>
      </c>
      <c r="F48" s="505" t="s">
        <v>139</v>
      </c>
      <c r="G48" s="505" t="s">
        <v>121</v>
      </c>
      <c r="H48" s="505" t="s">
        <v>140</v>
      </c>
      <c r="I48" s="505" t="s">
        <v>100</v>
      </c>
      <c r="J48" s="505"/>
      <c r="K48" s="32" t="s">
        <v>101</v>
      </c>
      <c r="L48" s="506"/>
      <c r="M48" s="33"/>
      <c r="N48" s="34"/>
      <c r="O48" s="505"/>
      <c r="P48" s="504"/>
      <c r="Q48" s="26" t="s">
        <v>102</v>
      </c>
      <c r="R48" s="502" t="s">
        <v>103</v>
      </c>
    </row>
    <row r="49" spans="1:18" ht="16.5" hidden="1" customHeight="1" x14ac:dyDescent="0.2">
      <c r="A49" s="13"/>
      <c r="B49" s="505"/>
      <c r="C49" s="505"/>
      <c r="D49" s="505"/>
      <c r="E49" s="505"/>
      <c r="F49" s="505"/>
      <c r="G49" s="505"/>
      <c r="H49" s="505"/>
      <c r="I49" s="505"/>
      <c r="J49" s="505"/>
      <c r="K49" s="35" t="s">
        <v>104</v>
      </c>
      <c r="L49" s="506"/>
      <c r="M49" s="33"/>
      <c r="N49" s="34"/>
      <c r="O49" s="505"/>
      <c r="P49" s="504"/>
      <c r="Q49" s="22" t="s">
        <v>105</v>
      </c>
      <c r="R49" s="502" t="s">
        <v>106</v>
      </c>
    </row>
    <row r="50" spans="1:18" ht="16.5" hidden="1" customHeight="1" x14ac:dyDescent="0.2">
      <c r="A50" s="13"/>
      <c r="B50" s="505"/>
      <c r="C50" s="505"/>
      <c r="D50" s="505"/>
      <c r="E50" s="505"/>
      <c r="F50" s="505"/>
      <c r="G50" s="505"/>
      <c r="H50" s="505"/>
      <c r="I50" s="505"/>
      <c r="J50" s="505"/>
      <c r="K50" s="35" t="s">
        <v>107</v>
      </c>
      <c r="L50" s="506"/>
      <c r="M50" s="33"/>
      <c r="N50" s="34"/>
      <c r="O50" s="505"/>
      <c r="P50" s="504"/>
      <c r="Q50" s="22" t="s">
        <v>108</v>
      </c>
      <c r="R50" s="502" t="s">
        <v>106</v>
      </c>
    </row>
    <row r="51" spans="1:18" ht="16.5" hidden="1" customHeight="1" x14ac:dyDescent="0.2">
      <c r="A51" s="13"/>
      <c r="B51" s="505"/>
      <c r="C51" s="505"/>
      <c r="D51" s="505"/>
      <c r="E51" s="505"/>
      <c r="F51" s="505"/>
      <c r="G51" s="505"/>
      <c r="H51" s="505"/>
      <c r="I51" s="505"/>
      <c r="J51" s="505"/>
      <c r="K51" s="35" t="s">
        <v>109</v>
      </c>
      <c r="L51" s="506"/>
      <c r="M51" s="33"/>
      <c r="N51" s="34"/>
      <c r="O51" s="505"/>
      <c r="P51" s="504"/>
      <c r="Q51" s="22" t="s">
        <v>110</v>
      </c>
      <c r="R51" s="502" t="s">
        <v>106</v>
      </c>
    </row>
    <row r="52" spans="1:18" ht="16.5" hidden="1" customHeight="1" x14ac:dyDescent="0.2">
      <c r="A52" s="13"/>
      <c r="B52" s="505"/>
      <c r="C52" s="505"/>
      <c r="D52" s="505"/>
      <c r="E52" s="505"/>
      <c r="F52" s="505"/>
      <c r="G52" s="505"/>
      <c r="H52" s="505"/>
      <c r="I52" s="505"/>
      <c r="J52" s="505"/>
      <c r="K52" s="35" t="s">
        <v>111</v>
      </c>
      <c r="L52" s="506"/>
      <c r="M52" s="33"/>
      <c r="N52" s="34"/>
      <c r="O52" s="505"/>
      <c r="P52" s="504"/>
      <c r="Q52" s="22" t="s">
        <v>112</v>
      </c>
      <c r="R52" s="502" t="s">
        <v>106</v>
      </c>
    </row>
    <row r="53" spans="1:18" ht="16.5" hidden="1" customHeight="1" x14ac:dyDescent="0.2">
      <c r="A53" s="13"/>
      <c r="B53" s="505"/>
      <c r="C53" s="505"/>
      <c r="D53" s="505"/>
      <c r="E53" s="505"/>
      <c r="F53" s="505"/>
      <c r="G53" s="505"/>
      <c r="H53" s="505"/>
      <c r="I53" s="505"/>
      <c r="J53" s="505"/>
      <c r="K53" s="32" t="s">
        <v>113</v>
      </c>
      <c r="L53" s="506"/>
      <c r="M53" s="33"/>
      <c r="N53" s="34"/>
      <c r="O53" s="505"/>
      <c r="P53" s="504"/>
      <c r="Q53" s="19" t="s">
        <v>114</v>
      </c>
      <c r="R53" s="502" t="s">
        <v>106</v>
      </c>
    </row>
    <row r="54" spans="1:18" ht="16.5" hidden="1" customHeight="1" x14ac:dyDescent="0.2">
      <c r="A54" s="13"/>
      <c r="B54" s="505"/>
      <c r="C54" s="505"/>
      <c r="D54" s="505"/>
      <c r="E54" s="505"/>
      <c r="F54" s="505"/>
      <c r="G54" s="505"/>
      <c r="H54" s="505"/>
      <c r="I54" s="505"/>
      <c r="J54" s="505"/>
      <c r="K54" s="32" t="s">
        <v>115</v>
      </c>
      <c r="L54" s="506"/>
      <c r="M54" s="33"/>
      <c r="N54" s="34"/>
      <c r="O54" s="505"/>
      <c r="P54" s="504"/>
      <c r="Q54" s="19" t="s">
        <v>116</v>
      </c>
      <c r="R54" s="502" t="s">
        <v>106</v>
      </c>
    </row>
    <row r="55" spans="1:18" ht="16.5" hidden="1" customHeight="1" x14ac:dyDescent="0.2">
      <c r="A55" s="13"/>
      <c r="B55" s="505"/>
      <c r="C55" s="505"/>
      <c r="D55" s="505"/>
      <c r="E55" s="505"/>
      <c r="F55" s="505"/>
      <c r="G55" s="505"/>
      <c r="H55" s="505"/>
      <c r="I55" s="505"/>
      <c r="J55" s="505"/>
      <c r="K55" s="32" t="s">
        <v>117</v>
      </c>
      <c r="L55" s="506"/>
      <c r="M55" s="33"/>
      <c r="N55" s="34"/>
      <c r="O55" s="505"/>
      <c r="P55" s="504"/>
      <c r="Q55" s="23" t="s">
        <v>118</v>
      </c>
      <c r="R55" s="502" t="s">
        <v>106</v>
      </c>
    </row>
    <row r="56" spans="1:18" ht="31.7" hidden="1" customHeight="1" x14ac:dyDescent="0.2">
      <c r="A56" s="13"/>
      <c r="B56" s="505" t="s">
        <v>141</v>
      </c>
      <c r="C56" s="505" t="s">
        <v>142</v>
      </c>
      <c r="D56" s="505" t="s">
        <v>143</v>
      </c>
      <c r="E56" s="505" t="s">
        <v>126</v>
      </c>
      <c r="F56" s="505" t="s">
        <v>97</v>
      </c>
      <c r="G56" s="505" t="s">
        <v>121</v>
      </c>
      <c r="H56" s="505" t="s">
        <v>140</v>
      </c>
      <c r="I56" s="505" t="s">
        <v>100</v>
      </c>
      <c r="J56" s="505"/>
      <c r="K56" s="32" t="s">
        <v>101</v>
      </c>
      <c r="L56" s="506"/>
      <c r="M56" s="33"/>
      <c r="N56" s="34"/>
      <c r="O56" s="505"/>
      <c r="P56" s="504"/>
      <c r="Q56" s="26" t="s">
        <v>102</v>
      </c>
      <c r="R56" s="502" t="s">
        <v>103</v>
      </c>
    </row>
    <row r="57" spans="1:18" ht="16.5" hidden="1" customHeight="1" x14ac:dyDescent="0.2">
      <c r="A57" s="13"/>
      <c r="B57" s="505"/>
      <c r="C57" s="505"/>
      <c r="D57" s="505"/>
      <c r="E57" s="505"/>
      <c r="F57" s="505"/>
      <c r="G57" s="505"/>
      <c r="H57" s="505"/>
      <c r="I57" s="505"/>
      <c r="J57" s="505"/>
      <c r="K57" s="35" t="s">
        <v>104</v>
      </c>
      <c r="L57" s="506"/>
      <c r="M57" s="33"/>
      <c r="N57" s="34"/>
      <c r="O57" s="505"/>
      <c r="P57" s="504"/>
      <c r="Q57" s="22" t="s">
        <v>105</v>
      </c>
      <c r="R57" s="502" t="s">
        <v>106</v>
      </c>
    </row>
    <row r="58" spans="1:18" ht="16.5" hidden="1" customHeight="1" x14ac:dyDescent="0.2">
      <c r="A58" s="13"/>
      <c r="B58" s="505"/>
      <c r="C58" s="505"/>
      <c r="D58" s="505"/>
      <c r="E58" s="505"/>
      <c r="F58" s="505"/>
      <c r="G58" s="505"/>
      <c r="H58" s="505"/>
      <c r="I58" s="505"/>
      <c r="J58" s="505"/>
      <c r="K58" s="35" t="s">
        <v>107</v>
      </c>
      <c r="L58" s="506"/>
      <c r="M58" s="33"/>
      <c r="N58" s="34"/>
      <c r="O58" s="505"/>
      <c r="P58" s="504"/>
      <c r="Q58" s="22" t="s">
        <v>108</v>
      </c>
      <c r="R58" s="502" t="s">
        <v>106</v>
      </c>
    </row>
    <row r="59" spans="1:18" ht="16.5" hidden="1" customHeight="1" x14ac:dyDescent="0.2">
      <c r="A59" s="13"/>
      <c r="B59" s="505"/>
      <c r="C59" s="505"/>
      <c r="D59" s="505"/>
      <c r="E59" s="505"/>
      <c r="F59" s="505"/>
      <c r="G59" s="505"/>
      <c r="H59" s="505"/>
      <c r="I59" s="505"/>
      <c r="J59" s="505"/>
      <c r="K59" s="35" t="s">
        <v>109</v>
      </c>
      <c r="L59" s="506"/>
      <c r="M59" s="33"/>
      <c r="N59" s="34"/>
      <c r="O59" s="505"/>
      <c r="P59" s="504"/>
      <c r="Q59" s="22" t="s">
        <v>110</v>
      </c>
      <c r="R59" s="502" t="s">
        <v>106</v>
      </c>
    </row>
    <row r="60" spans="1:18" ht="16.5" hidden="1" customHeight="1" x14ac:dyDescent="0.2">
      <c r="A60" s="13"/>
      <c r="B60" s="505"/>
      <c r="C60" s="505"/>
      <c r="D60" s="505"/>
      <c r="E60" s="505"/>
      <c r="F60" s="505"/>
      <c r="G60" s="505"/>
      <c r="H60" s="505"/>
      <c r="I60" s="505"/>
      <c r="J60" s="505"/>
      <c r="K60" s="35" t="s">
        <v>111</v>
      </c>
      <c r="L60" s="506"/>
      <c r="M60" s="33"/>
      <c r="N60" s="34"/>
      <c r="O60" s="505"/>
      <c r="P60" s="504"/>
      <c r="Q60" s="22" t="s">
        <v>112</v>
      </c>
      <c r="R60" s="502" t="s">
        <v>106</v>
      </c>
    </row>
    <row r="61" spans="1:18" ht="16.5" hidden="1" customHeight="1" x14ac:dyDescent="0.2">
      <c r="A61" s="13"/>
      <c r="B61" s="505"/>
      <c r="C61" s="505"/>
      <c r="D61" s="505"/>
      <c r="E61" s="505"/>
      <c r="F61" s="505"/>
      <c r="G61" s="505"/>
      <c r="H61" s="505"/>
      <c r="I61" s="505"/>
      <c r="J61" s="505"/>
      <c r="K61" s="32" t="s">
        <v>113</v>
      </c>
      <c r="L61" s="506"/>
      <c r="M61" s="33"/>
      <c r="N61" s="34"/>
      <c r="O61" s="505"/>
      <c r="P61" s="504"/>
      <c r="Q61" s="19" t="s">
        <v>114</v>
      </c>
      <c r="R61" s="502" t="s">
        <v>106</v>
      </c>
    </row>
    <row r="62" spans="1:18" ht="16.5" hidden="1" customHeight="1" x14ac:dyDescent="0.2">
      <c r="A62" s="13"/>
      <c r="B62" s="505"/>
      <c r="C62" s="505"/>
      <c r="D62" s="505"/>
      <c r="E62" s="505"/>
      <c r="F62" s="505"/>
      <c r="G62" s="505"/>
      <c r="H62" s="505"/>
      <c r="I62" s="505"/>
      <c r="J62" s="505"/>
      <c r="K62" s="32" t="s">
        <v>115</v>
      </c>
      <c r="L62" s="506"/>
      <c r="M62" s="33"/>
      <c r="N62" s="34"/>
      <c r="O62" s="505"/>
      <c r="P62" s="504"/>
      <c r="Q62" s="19" t="s">
        <v>116</v>
      </c>
      <c r="R62" s="502" t="s">
        <v>106</v>
      </c>
    </row>
    <row r="63" spans="1:18" ht="16.5" hidden="1" customHeight="1" x14ac:dyDescent="0.2">
      <c r="A63" s="13"/>
      <c r="B63" s="505"/>
      <c r="C63" s="505"/>
      <c r="D63" s="505"/>
      <c r="E63" s="505"/>
      <c r="F63" s="505"/>
      <c r="G63" s="505"/>
      <c r="H63" s="505"/>
      <c r="I63" s="505"/>
      <c r="J63" s="505"/>
      <c r="K63" s="32" t="s">
        <v>117</v>
      </c>
      <c r="L63" s="506"/>
      <c r="M63" s="33"/>
      <c r="N63" s="34"/>
      <c r="O63" s="505"/>
      <c r="P63" s="504"/>
      <c r="Q63" s="23" t="s">
        <v>118</v>
      </c>
      <c r="R63" s="502" t="s">
        <v>106</v>
      </c>
    </row>
    <row r="64" spans="1:18" ht="85.7" hidden="1" customHeight="1" x14ac:dyDescent="0.2">
      <c r="A64" s="13"/>
      <c r="B64" s="505" t="s">
        <v>144</v>
      </c>
      <c r="C64" s="505" t="s">
        <v>142</v>
      </c>
      <c r="D64" s="505" t="s">
        <v>145</v>
      </c>
      <c r="E64" s="505" t="s">
        <v>126</v>
      </c>
      <c r="F64" s="505" t="s">
        <v>139</v>
      </c>
      <c r="G64" s="505" t="s">
        <v>121</v>
      </c>
      <c r="H64" s="505" t="s">
        <v>140</v>
      </c>
      <c r="I64" s="505" t="s">
        <v>100</v>
      </c>
      <c r="J64" s="505"/>
      <c r="K64" s="32" t="s">
        <v>101</v>
      </c>
      <c r="L64" s="506"/>
      <c r="M64" s="33"/>
      <c r="N64" s="34"/>
      <c r="O64" s="505"/>
      <c r="P64" s="504"/>
      <c r="Q64" s="26" t="s">
        <v>102</v>
      </c>
      <c r="R64" s="502" t="s">
        <v>103</v>
      </c>
    </row>
    <row r="65" spans="1:18" ht="16.5" hidden="1" customHeight="1" x14ac:dyDescent="0.2">
      <c r="A65" s="13"/>
      <c r="B65" s="505"/>
      <c r="C65" s="505"/>
      <c r="D65" s="505"/>
      <c r="E65" s="505"/>
      <c r="F65" s="505"/>
      <c r="G65" s="505"/>
      <c r="H65" s="505"/>
      <c r="I65" s="505"/>
      <c r="J65" s="505"/>
      <c r="K65" s="35" t="s">
        <v>104</v>
      </c>
      <c r="L65" s="506"/>
      <c r="M65" s="33"/>
      <c r="N65" s="34"/>
      <c r="O65" s="505"/>
      <c r="P65" s="504"/>
      <c r="Q65" s="22" t="s">
        <v>105</v>
      </c>
      <c r="R65" s="502" t="s">
        <v>106</v>
      </c>
    </row>
    <row r="66" spans="1:18" ht="16.5" hidden="1" customHeight="1" x14ac:dyDescent="0.2">
      <c r="A66" s="13"/>
      <c r="B66" s="505"/>
      <c r="C66" s="505"/>
      <c r="D66" s="505"/>
      <c r="E66" s="505"/>
      <c r="F66" s="505"/>
      <c r="G66" s="505"/>
      <c r="H66" s="505"/>
      <c r="I66" s="505"/>
      <c r="J66" s="505"/>
      <c r="K66" s="35" t="s">
        <v>107</v>
      </c>
      <c r="L66" s="506"/>
      <c r="M66" s="33"/>
      <c r="N66" s="34"/>
      <c r="O66" s="505"/>
      <c r="P66" s="504"/>
      <c r="Q66" s="22" t="s">
        <v>108</v>
      </c>
      <c r="R66" s="502" t="s">
        <v>106</v>
      </c>
    </row>
    <row r="67" spans="1:18" ht="16.5" hidden="1" customHeight="1" x14ac:dyDescent="0.2">
      <c r="A67" s="13"/>
      <c r="B67" s="505"/>
      <c r="C67" s="505"/>
      <c r="D67" s="505"/>
      <c r="E67" s="505"/>
      <c r="F67" s="505"/>
      <c r="G67" s="505"/>
      <c r="H67" s="505"/>
      <c r="I67" s="505"/>
      <c r="J67" s="505"/>
      <c r="K67" s="35" t="s">
        <v>109</v>
      </c>
      <c r="L67" s="506"/>
      <c r="M67" s="33"/>
      <c r="N67" s="34"/>
      <c r="O67" s="505"/>
      <c r="P67" s="504"/>
      <c r="Q67" s="22" t="s">
        <v>110</v>
      </c>
      <c r="R67" s="502" t="s">
        <v>106</v>
      </c>
    </row>
    <row r="68" spans="1:18" ht="16.5" hidden="1" customHeight="1" x14ac:dyDescent="0.2">
      <c r="A68" s="13"/>
      <c r="B68" s="505"/>
      <c r="C68" s="505"/>
      <c r="D68" s="505"/>
      <c r="E68" s="505"/>
      <c r="F68" s="505"/>
      <c r="G68" s="505"/>
      <c r="H68" s="505"/>
      <c r="I68" s="505"/>
      <c r="J68" s="505"/>
      <c r="K68" s="35" t="s">
        <v>111</v>
      </c>
      <c r="L68" s="506"/>
      <c r="M68" s="33"/>
      <c r="N68" s="34"/>
      <c r="O68" s="505"/>
      <c r="P68" s="504"/>
      <c r="Q68" s="22" t="s">
        <v>112</v>
      </c>
      <c r="R68" s="502" t="s">
        <v>106</v>
      </c>
    </row>
    <row r="69" spans="1:18" ht="16.5" hidden="1" customHeight="1" x14ac:dyDescent="0.2">
      <c r="A69" s="13"/>
      <c r="B69" s="505"/>
      <c r="C69" s="505"/>
      <c r="D69" s="505"/>
      <c r="E69" s="505"/>
      <c r="F69" s="505"/>
      <c r="G69" s="505"/>
      <c r="H69" s="505"/>
      <c r="I69" s="505"/>
      <c r="J69" s="505"/>
      <c r="K69" s="32" t="s">
        <v>113</v>
      </c>
      <c r="L69" s="506"/>
      <c r="M69" s="33"/>
      <c r="N69" s="34"/>
      <c r="O69" s="505"/>
      <c r="P69" s="504"/>
      <c r="Q69" s="19" t="s">
        <v>114</v>
      </c>
      <c r="R69" s="502" t="s">
        <v>106</v>
      </c>
    </row>
    <row r="70" spans="1:18" ht="16.5" hidden="1" customHeight="1" x14ac:dyDescent="0.2">
      <c r="A70" s="13"/>
      <c r="B70" s="505"/>
      <c r="C70" s="505"/>
      <c r="D70" s="505"/>
      <c r="E70" s="505"/>
      <c r="F70" s="505"/>
      <c r="G70" s="505"/>
      <c r="H70" s="505"/>
      <c r="I70" s="505"/>
      <c r="J70" s="505"/>
      <c r="K70" s="32" t="s">
        <v>115</v>
      </c>
      <c r="L70" s="506"/>
      <c r="M70" s="33"/>
      <c r="N70" s="34"/>
      <c r="O70" s="505"/>
      <c r="P70" s="504"/>
      <c r="Q70" s="19" t="s">
        <v>116</v>
      </c>
      <c r="R70" s="502" t="s">
        <v>106</v>
      </c>
    </row>
    <row r="71" spans="1:18" ht="16.5" hidden="1" customHeight="1" x14ac:dyDescent="0.2">
      <c r="A71" s="13"/>
      <c r="B71" s="505"/>
      <c r="C71" s="505"/>
      <c r="D71" s="505"/>
      <c r="E71" s="505"/>
      <c r="F71" s="505"/>
      <c r="G71" s="505"/>
      <c r="H71" s="505"/>
      <c r="I71" s="505"/>
      <c r="J71" s="505"/>
      <c r="K71" s="32" t="s">
        <v>117</v>
      </c>
      <c r="L71" s="506"/>
      <c r="M71" s="33"/>
      <c r="N71" s="34"/>
      <c r="O71" s="505"/>
      <c r="P71" s="504"/>
      <c r="Q71" s="23" t="s">
        <v>118</v>
      </c>
      <c r="R71" s="502" t="s">
        <v>106</v>
      </c>
    </row>
    <row r="72" spans="1:18" ht="16.5" customHeight="1" x14ac:dyDescent="0.2">
      <c r="A72" s="13"/>
      <c r="B72" s="505" t="s">
        <v>146</v>
      </c>
      <c r="C72" s="505" t="s">
        <v>142</v>
      </c>
      <c r="D72" s="505" t="s">
        <v>45</v>
      </c>
      <c r="E72" s="505" t="s">
        <v>126</v>
      </c>
      <c r="F72" s="505" t="s">
        <v>97</v>
      </c>
      <c r="G72" s="505" t="s">
        <v>121</v>
      </c>
      <c r="H72" s="505" t="s">
        <v>122</v>
      </c>
      <c r="I72" s="505" t="s">
        <v>100</v>
      </c>
      <c r="J72" s="505"/>
      <c r="K72" s="32" t="s">
        <v>101</v>
      </c>
      <c r="L72" s="506" t="s">
        <v>203</v>
      </c>
      <c r="M72" s="33">
        <v>203.9</v>
      </c>
      <c r="N72" s="34">
        <v>188.2</v>
      </c>
      <c r="O72" s="505" t="s">
        <v>204</v>
      </c>
      <c r="P72" s="504"/>
      <c r="Q72" s="26" t="s">
        <v>102</v>
      </c>
      <c r="R72" s="502" t="s">
        <v>103</v>
      </c>
    </row>
    <row r="73" spans="1:18" ht="16.5" customHeight="1" x14ac:dyDescent="0.2">
      <c r="A73" s="13"/>
      <c r="B73" s="505"/>
      <c r="C73" s="505"/>
      <c r="D73" s="505"/>
      <c r="E73" s="505"/>
      <c r="F73" s="505"/>
      <c r="G73" s="505"/>
      <c r="H73" s="505"/>
      <c r="I73" s="505"/>
      <c r="J73" s="505"/>
      <c r="K73" s="35" t="s">
        <v>104</v>
      </c>
      <c r="L73" s="506"/>
      <c r="M73" s="33">
        <v>16.899999999999999</v>
      </c>
      <c r="N73" s="34"/>
      <c r="O73" s="505"/>
      <c r="P73" s="504"/>
      <c r="Q73" s="22" t="s">
        <v>105</v>
      </c>
      <c r="R73" s="502" t="s">
        <v>106</v>
      </c>
    </row>
    <row r="74" spans="1:18" ht="16.5" customHeight="1" x14ac:dyDescent="0.2">
      <c r="A74" s="13"/>
      <c r="B74" s="505"/>
      <c r="C74" s="505"/>
      <c r="D74" s="505"/>
      <c r="E74" s="505"/>
      <c r="F74" s="505"/>
      <c r="G74" s="505"/>
      <c r="H74" s="505"/>
      <c r="I74" s="505"/>
      <c r="J74" s="505"/>
      <c r="K74" s="35" t="s">
        <v>107</v>
      </c>
      <c r="L74" s="506"/>
      <c r="M74" s="33">
        <v>11.6</v>
      </c>
      <c r="N74" s="34"/>
      <c r="O74" s="505"/>
      <c r="P74" s="504"/>
      <c r="Q74" s="22" t="s">
        <v>108</v>
      </c>
      <c r="R74" s="502" t="s">
        <v>106</v>
      </c>
    </row>
    <row r="75" spans="1:18" ht="16.5" customHeight="1" x14ac:dyDescent="0.2">
      <c r="A75" s="13"/>
      <c r="B75" s="505"/>
      <c r="C75" s="505"/>
      <c r="D75" s="505"/>
      <c r="E75" s="505"/>
      <c r="F75" s="505"/>
      <c r="G75" s="505"/>
      <c r="H75" s="505"/>
      <c r="I75" s="505"/>
      <c r="J75" s="505"/>
      <c r="K75" s="35" t="s">
        <v>109</v>
      </c>
      <c r="L75" s="506"/>
      <c r="M75" s="33">
        <v>174.4</v>
      </c>
      <c r="N75" s="34">
        <v>187.2</v>
      </c>
      <c r="O75" s="505"/>
      <c r="P75" s="504"/>
      <c r="Q75" s="22" t="s">
        <v>110</v>
      </c>
      <c r="R75" s="502" t="s">
        <v>106</v>
      </c>
    </row>
    <row r="76" spans="1:18" ht="16.5" customHeight="1" x14ac:dyDescent="0.2">
      <c r="A76" s="13"/>
      <c r="B76" s="505"/>
      <c r="C76" s="505"/>
      <c r="D76" s="505"/>
      <c r="E76" s="505"/>
      <c r="F76" s="505"/>
      <c r="G76" s="505"/>
      <c r="H76" s="505"/>
      <c r="I76" s="505"/>
      <c r="J76" s="505"/>
      <c r="K76" s="35" t="s">
        <v>111</v>
      </c>
      <c r="L76" s="506"/>
      <c r="M76" s="33">
        <v>1</v>
      </c>
      <c r="N76" s="34">
        <v>1</v>
      </c>
      <c r="O76" s="505"/>
      <c r="P76" s="504"/>
      <c r="Q76" s="22" t="s">
        <v>112</v>
      </c>
      <c r="R76" s="502" t="s">
        <v>106</v>
      </c>
    </row>
    <row r="77" spans="1:18" ht="16.5" customHeight="1" x14ac:dyDescent="0.2">
      <c r="A77" s="13"/>
      <c r="B77" s="505"/>
      <c r="C77" s="505"/>
      <c r="D77" s="505"/>
      <c r="E77" s="505"/>
      <c r="F77" s="505"/>
      <c r="G77" s="505"/>
      <c r="H77" s="505"/>
      <c r="I77" s="505"/>
      <c r="J77" s="505"/>
      <c r="K77" s="32" t="s">
        <v>113</v>
      </c>
      <c r="L77" s="506"/>
      <c r="M77" s="36">
        <v>52</v>
      </c>
      <c r="N77" s="37">
        <v>52</v>
      </c>
      <c r="O77" s="505"/>
      <c r="P77" s="504"/>
      <c r="Q77" s="19" t="s">
        <v>114</v>
      </c>
      <c r="R77" s="502" t="s">
        <v>106</v>
      </c>
    </row>
    <row r="78" spans="1:18" ht="16.5" customHeight="1" x14ac:dyDescent="0.2">
      <c r="A78" s="13"/>
      <c r="B78" s="505"/>
      <c r="C78" s="505"/>
      <c r="D78" s="505"/>
      <c r="E78" s="505"/>
      <c r="F78" s="505"/>
      <c r="G78" s="505"/>
      <c r="H78" s="505"/>
      <c r="I78" s="505"/>
      <c r="J78" s="505"/>
      <c r="K78" s="32" t="s">
        <v>115</v>
      </c>
      <c r="L78" s="506"/>
      <c r="M78" s="36">
        <v>43</v>
      </c>
      <c r="N78" s="37">
        <v>44</v>
      </c>
      <c r="O78" s="505"/>
      <c r="P78" s="504"/>
      <c r="Q78" s="19" t="s">
        <v>116</v>
      </c>
      <c r="R78" s="502" t="s">
        <v>106</v>
      </c>
    </row>
    <row r="79" spans="1:18" ht="16.5" customHeight="1" x14ac:dyDescent="0.2">
      <c r="A79" s="13"/>
      <c r="B79" s="505"/>
      <c r="C79" s="505"/>
      <c r="D79" s="505"/>
      <c r="E79" s="505"/>
      <c r="F79" s="505"/>
      <c r="G79" s="505"/>
      <c r="H79" s="505"/>
      <c r="I79" s="505"/>
      <c r="J79" s="505"/>
      <c r="K79" s="32" t="s">
        <v>117</v>
      </c>
      <c r="L79" s="506"/>
      <c r="M79" s="33">
        <v>42938.34</v>
      </c>
      <c r="N79" s="34">
        <v>41988</v>
      </c>
      <c r="O79" s="505"/>
      <c r="P79" s="504"/>
      <c r="Q79" s="23" t="s">
        <v>118</v>
      </c>
      <c r="R79" s="502" t="s">
        <v>106</v>
      </c>
    </row>
    <row r="80" spans="1:18" ht="16.5" customHeight="1" x14ac:dyDescent="0.2">
      <c r="A80" s="13"/>
      <c r="B80" s="505" t="s">
        <v>147</v>
      </c>
      <c r="C80" s="505" t="s">
        <v>142</v>
      </c>
      <c r="D80" s="505" t="s">
        <v>68</v>
      </c>
      <c r="E80" s="505" t="s">
        <v>126</v>
      </c>
      <c r="F80" s="505" t="s">
        <v>97</v>
      </c>
      <c r="G80" s="505" t="s">
        <v>121</v>
      </c>
      <c r="H80" s="505" t="s">
        <v>140</v>
      </c>
      <c r="I80" s="505" t="s">
        <v>100</v>
      </c>
      <c r="J80" s="505"/>
      <c r="K80" s="32" t="s">
        <v>101</v>
      </c>
      <c r="L80" s="506"/>
      <c r="M80" s="33"/>
      <c r="N80" s="34"/>
      <c r="O80" s="505"/>
      <c r="P80" s="504"/>
      <c r="Q80" s="26" t="s">
        <v>102</v>
      </c>
      <c r="R80" s="502" t="s">
        <v>103</v>
      </c>
    </row>
    <row r="81" spans="1:18" ht="16.5" customHeight="1" x14ac:dyDescent="0.2">
      <c r="A81" s="13"/>
      <c r="B81" s="505"/>
      <c r="C81" s="505"/>
      <c r="D81" s="505"/>
      <c r="E81" s="505"/>
      <c r="F81" s="505"/>
      <c r="G81" s="505"/>
      <c r="H81" s="505"/>
      <c r="I81" s="505"/>
      <c r="J81" s="505"/>
      <c r="K81" s="35" t="s">
        <v>104</v>
      </c>
      <c r="L81" s="506"/>
      <c r="M81" s="33"/>
      <c r="N81" s="34"/>
      <c r="O81" s="505"/>
      <c r="P81" s="504"/>
      <c r="Q81" s="22" t="s">
        <v>105</v>
      </c>
      <c r="R81" s="502" t="s">
        <v>106</v>
      </c>
    </row>
    <row r="82" spans="1:18" ht="16.5" customHeight="1" x14ac:dyDescent="0.2">
      <c r="A82" s="13"/>
      <c r="B82" s="505"/>
      <c r="C82" s="505"/>
      <c r="D82" s="505"/>
      <c r="E82" s="505"/>
      <c r="F82" s="505"/>
      <c r="G82" s="505"/>
      <c r="H82" s="505"/>
      <c r="I82" s="505"/>
      <c r="J82" s="505"/>
      <c r="K82" s="35" t="s">
        <v>107</v>
      </c>
      <c r="L82" s="506"/>
      <c r="M82" s="33"/>
      <c r="N82" s="34"/>
      <c r="O82" s="505"/>
      <c r="P82" s="504"/>
      <c r="Q82" s="22" t="s">
        <v>108</v>
      </c>
      <c r="R82" s="502" t="s">
        <v>106</v>
      </c>
    </row>
    <row r="83" spans="1:18" ht="16.5" customHeight="1" x14ac:dyDescent="0.2">
      <c r="A83" s="13"/>
      <c r="B83" s="505"/>
      <c r="C83" s="505"/>
      <c r="D83" s="505"/>
      <c r="E83" s="505"/>
      <c r="F83" s="505"/>
      <c r="G83" s="505"/>
      <c r="H83" s="505"/>
      <c r="I83" s="505"/>
      <c r="J83" s="505"/>
      <c r="K83" s="35" t="s">
        <v>109</v>
      </c>
      <c r="L83" s="506"/>
      <c r="M83" s="33"/>
      <c r="N83" s="34"/>
      <c r="O83" s="505"/>
      <c r="P83" s="504"/>
      <c r="Q83" s="22" t="s">
        <v>110</v>
      </c>
      <c r="R83" s="502" t="s">
        <v>106</v>
      </c>
    </row>
    <row r="84" spans="1:18" ht="16.5" customHeight="1" x14ac:dyDescent="0.2">
      <c r="A84" s="13"/>
      <c r="B84" s="505"/>
      <c r="C84" s="505"/>
      <c r="D84" s="505"/>
      <c r="E84" s="505"/>
      <c r="F84" s="505"/>
      <c r="G84" s="505"/>
      <c r="H84" s="505"/>
      <c r="I84" s="505"/>
      <c r="J84" s="505"/>
      <c r="K84" s="35" t="s">
        <v>111</v>
      </c>
      <c r="L84" s="506"/>
      <c r="M84" s="33"/>
      <c r="N84" s="34"/>
      <c r="O84" s="505"/>
      <c r="P84" s="504"/>
      <c r="Q84" s="22" t="s">
        <v>112</v>
      </c>
      <c r="R84" s="502" t="s">
        <v>106</v>
      </c>
    </row>
    <row r="85" spans="1:18" ht="16.5" customHeight="1" x14ac:dyDescent="0.2">
      <c r="A85" s="13"/>
      <c r="B85" s="505"/>
      <c r="C85" s="505"/>
      <c r="D85" s="505"/>
      <c r="E85" s="505"/>
      <c r="F85" s="505"/>
      <c r="G85" s="505"/>
      <c r="H85" s="505"/>
      <c r="I85" s="505"/>
      <c r="J85" s="505"/>
      <c r="K85" s="32" t="s">
        <v>113</v>
      </c>
      <c r="L85" s="506"/>
      <c r="M85" s="33"/>
      <c r="N85" s="34"/>
      <c r="O85" s="505"/>
      <c r="P85" s="504"/>
      <c r="Q85" s="19" t="s">
        <v>114</v>
      </c>
      <c r="R85" s="502" t="s">
        <v>106</v>
      </c>
    </row>
    <row r="86" spans="1:18" ht="16.5" customHeight="1" x14ac:dyDescent="0.2">
      <c r="A86" s="13"/>
      <c r="B86" s="505"/>
      <c r="C86" s="505"/>
      <c r="D86" s="505"/>
      <c r="E86" s="505"/>
      <c r="F86" s="505"/>
      <c r="G86" s="505"/>
      <c r="H86" s="505"/>
      <c r="I86" s="505"/>
      <c r="J86" s="505"/>
      <c r="K86" s="32" t="s">
        <v>115</v>
      </c>
      <c r="L86" s="506"/>
      <c r="M86" s="33"/>
      <c r="N86" s="34"/>
      <c r="O86" s="505"/>
      <c r="P86" s="504"/>
      <c r="Q86" s="19" t="s">
        <v>116</v>
      </c>
      <c r="R86" s="502" t="s">
        <v>106</v>
      </c>
    </row>
    <row r="87" spans="1:18" ht="16.5" customHeight="1" x14ac:dyDescent="0.2">
      <c r="A87" s="13"/>
      <c r="B87" s="505"/>
      <c r="C87" s="505"/>
      <c r="D87" s="505"/>
      <c r="E87" s="505"/>
      <c r="F87" s="505"/>
      <c r="G87" s="505"/>
      <c r="H87" s="505"/>
      <c r="I87" s="505"/>
      <c r="J87" s="505"/>
      <c r="K87" s="32" t="s">
        <v>117</v>
      </c>
      <c r="L87" s="506"/>
      <c r="M87" s="33"/>
      <c r="N87" s="34"/>
      <c r="O87" s="505"/>
      <c r="P87" s="504"/>
      <c r="Q87" s="23" t="s">
        <v>118</v>
      </c>
      <c r="R87" s="502" t="s">
        <v>106</v>
      </c>
    </row>
    <row r="88" spans="1:18" ht="16.5" hidden="1" customHeight="1" x14ac:dyDescent="0.2">
      <c r="A88" s="13"/>
      <c r="B88" s="505" t="s">
        <v>148</v>
      </c>
      <c r="C88" s="505" t="s">
        <v>149</v>
      </c>
      <c r="D88" s="505" t="s">
        <v>150</v>
      </c>
      <c r="E88" s="505" t="s">
        <v>96</v>
      </c>
      <c r="F88" s="505" t="s">
        <v>97</v>
      </c>
      <c r="G88" s="505" t="s">
        <v>121</v>
      </c>
      <c r="H88" s="505" t="s">
        <v>140</v>
      </c>
      <c r="I88" s="505" t="s">
        <v>100</v>
      </c>
      <c r="J88" s="505"/>
      <c r="K88" s="32" t="s">
        <v>101</v>
      </c>
      <c r="L88" s="506"/>
      <c r="M88" s="33"/>
      <c r="N88" s="34"/>
      <c r="O88" s="505" t="s">
        <v>151</v>
      </c>
      <c r="P88" s="504"/>
      <c r="Q88" s="26" t="s">
        <v>102</v>
      </c>
      <c r="R88" s="502" t="s">
        <v>103</v>
      </c>
    </row>
    <row r="89" spans="1:18" ht="16.5" hidden="1" customHeight="1" x14ac:dyDescent="0.2">
      <c r="A89" s="13"/>
      <c r="B89" s="505"/>
      <c r="C89" s="505"/>
      <c r="D89" s="505"/>
      <c r="E89" s="505"/>
      <c r="F89" s="505"/>
      <c r="G89" s="505"/>
      <c r="H89" s="505"/>
      <c r="I89" s="505"/>
      <c r="J89" s="505"/>
      <c r="K89" s="35" t="s">
        <v>104</v>
      </c>
      <c r="L89" s="506"/>
      <c r="M89" s="33"/>
      <c r="N89" s="34"/>
      <c r="O89" s="505"/>
      <c r="P89" s="504"/>
      <c r="Q89" s="22" t="s">
        <v>105</v>
      </c>
      <c r="R89" s="502" t="s">
        <v>106</v>
      </c>
    </row>
    <row r="90" spans="1:18" ht="16.5" hidden="1" customHeight="1" x14ac:dyDescent="0.2">
      <c r="A90" s="13"/>
      <c r="B90" s="505"/>
      <c r="C90" s="505"/>
      <c r="D90" s="505"/>
      <c r="E90" s="505"/>
      <c r="F90" s="505"/>
      <c r="G90" s="505"/>
      <c r="H90" s="505"/>
      <c r="I90" s="505"/>
      <c r="J90" s="505"/>
      <c r="K90" s="35" t="s">
        <v>107</v>
      </c>
      <c r="L90" s="506"/>
      <c r="M90" s="33"/>
      <c r="N90" s="34"/>
      <c r="O90" s="505"/>
      <c r="P90" s="504"/>
      <c r="Q90" s="22" t="s">
        <v>108</v>
      </c>
      <c r="R90" s="502" t="s">
        <v>106</v>
      </c>
    </row>
    <row r="91" spans="1:18" ht="16.5" hidden="1" customHeight="1" x14ac:dyDescent="0.2">
      <c r="A91" s="13"/>
      <c r="B91" s="505"/>
      <c r="C91" s="505"/>
      <c r="D91" s="505"/>
      <c r="E91" s="505"/>
      <c r="F91" s="505"/>
      <c r="G91" s="505"/>
      <c r="H91" s="505"/>
      <c r="I91" s="505"/>
      <c r="J91" s="505"/>
      <c r="K91" s="35" t="s">
        <v>109</v>
      </c>
      <c r="L91" s="506"/>
      <c r="M91" s="33"/>
      <c r="N91" s="34"/>
      <c r="O91" s="505"/>
      <c r="P91" s="504"/>
      <c r="Q91" s="22" t="s">
        <v>110</v>
      </c>
      <c r="R91" s="502" t="s">
        <v>106</v>
      </c>
    </row>
    <row r="92" spans="1:18" ht="16.5" hidden="1" customHeight="1" x14ac:dyDescent="0.2">
      <c r="A92" s="13"/>
      <c r="B92" s="505"/>
      <c r="C92" s="505"/>
      <c r="D92" s="505"/>
      <c r="E92" s="505"/>
      <c r="F92" s="505"/>
      <c r="G92" s="505"/>
      <c r="H92" s="505"/>
      <c r="I92" s="505"/>
      <c r="J92" s="505"/>
      <c r="K92" s="35" t="s">
        <v>111</v>
      </c>
      <c r="L92" s="506"/>
      <c r="M92" s="33"/>
      <c r="N92" s="34"/>
      <c r="O92" s="505"/>
      <c r="P92" s="504"/>
      <c r="Q92" s="22" t="s">
        <v>112</v>
      </c>
      <c r="R92" s="502" t="s">
        <v>106</v>
      </c>
    </row>
    <row r="93" spans="1:18" ht="16.5" hidden="1" customHeight="1" x14ac:dyDescent="0.2">
      <c r="A93" s="13"/>
      <c r="B93" s="505"/>
      <c r="C93" s="505"/>
      <c r="D93" s="505"/>
      <c r="E93" s="505"/>
      <c r="F93" s="505"/>
      <c r="G93" s="505"/>
      <c r="H93" s="505"/>
      <c r="I93" s="505"/>
      <c r="J93" s="505"/>
      <c r="K93" s="32" t="s">
        <v>113</v>
      </c>
      <c r="L93" s="506"/>
      <c r="M93" s="33"/>
      <c r="N93" s="34"/>
      <c r="O93" s="505"/>
      <c r="P93" s="504"/>
      <c r="Q93" s="19" t="s">
        <v>114</v>
      </c>
      <c r="R93" s="502" t="s">
        <v>106</v>
      </c>
    </row>
    <row r="94" spans="1:18" ht="16.5" hidden="1" customHeight="1" x14ac:dyDescent="0.2">
      <c r="A94" s="13"/>
      <c r="B94" s="505"/>
      <c r="C94" s="505"/>
      <c r="D94" s="505"/>
      <c r="E94" s="505"/>
      <c r="F94" s="505"/>
      <c r="G94" s="505"/>
      <c r="H94" s="505"/>
      <c r="I94" s="505"/>
      <c r="J94" s="505"/>
      <c r="K94" s="32" t="s">
        <v>115</v>
      </c>
      <c r="L94" s="506"/>
      <c r="M94" s="33"/>
      <c r="N94" s="34"/>
      <c r="O94" s="505"/>
      <c r="P94" s="504"/>
      <c r="Q94" s="19" t="s">
        <v>116</v>
      </c>
      <c r="R94" s="502" t="s">
        <v>106</v>
      </c>
    </row>
    <row r="95" spans="1:18" ht="16.5" hidden="1" customHeight="1" x14ac:dyDescent="0.2">
      <c r="A95" s="13"/>
      <c r="B95" s="505"/>
      <c r="C95" s="505"/>
      <c r="D95" s="505"/>
      <c r="E95" s="505"/>
      <c r="F95" s="505"/>
      <c r="G95" s="505"/>
      <c r="H95" s="505"/>
      <c r="I95" s="505"/>
      <c r="J95" s="505"/>
      <c r="K95" s="32" t="s">
        <v>117</v>
      </c>
      <c r="L95" s="506"/>
      <c r="M95" s="33"/>
      <c r="N95" s="34"/>
      <c r="O95" s="505"/>
      <c r="P95" s="504"/>
      <c r="Q95" s="23" t="s">
        <v>118</v>
      </c>
      <c r="R95" s="502" t="s">
        <v>106</v>
      </c>
    </row>
    <row r="96" spans="1:18" ht="16.5" hidden="1" customHeight="1" x14ac:dyDescent="0.2">
      <c r="A96" s="13"/>
      <c r="B96" s="505" t="s">
        <v>152</v>
      </c>
      <c r="C96" s="505" t="s">
        <v>153</v>
      </c>
      <c r="D96" s="505" t="s">
        <v>154</v>
      </c>
      <c r="E96" s="505" t="s">
        <v>155</v>
      </c>
      <c r="F96" s="505" t="s">
        <v>97</v>
      </c>
      <c r="G96" s="505" t="s">
        <v>121</v>
      </c>
      <c r="H96" s="505" t="s">
        <v>122</v>
      </c>
      <c r="I96" s="505" t="s">
        <v>100</v>
      </c>
      <c r="J96" s="505"/>
      <c r="K96" s="32" t="s">
        <v>101</v>
      </c>
      <c r="L96" s="506"/>
      <c r="M96" s="33"/>
      <c r="N96" s="34"/>
      <c r="O96" s="505"/>
      <c r="P96" s="504"/>
      <c r="Q96" s="26" t="s">
        <v>102</v>
      </c>
      <c r="R96" s="502" t="s">
        <v>103</v>
      </c>
    </row>
    <row r="97" spans="1:18" ht="16.5" hidden="1" customHeight="1" x14ac:dyDescent="0.2">
      <c r="A97" s="13"/>
      <c r="B97" s="505"/>
      <c r="C97" s="505"/>
      <c r="D97" s="505"/>
      <c r="E97" s="505"/>
      <c r="F97" s="505"/>
      <c r="G97" s="505"/>
      <c r="H97" s="505"/>
      <c r="I97" s="505"/>
      <c r="J97" s="505"/>
      <c r="K97" s="35" t="s">
        <v>104</v>
      </c>
      <c r="L97" s="506"/>
      <c r="M97" s="33"/>
      <c r="N97" s="34"/>
      <c r="O97" s="505"/>
      <c r="P97" s="504"/>
      <c r="Q97" s="22" t="s">
        <v>105</v>
      </c>
      <c r="R97" s="502" t="s">
        <v>106</v>
      </c>
    </row>
    <row r="98" spans="1:18" ht="16.5" hidden="1" customHeight="1" x14ac:dyDescent="0.2">
      <c r="A98" s="13"/>
      <c r="B98" s="505"/>
      <c r="C98" s="505"/>
      <c r="D98" s="505"/>
      <c r="E98" s="505"/>
      <c r="F98" s="505"/>
      <c r="G98" s="505"/>
      <c r="H98" s="505"/>
      <c r="I98" s="505"/>
      <c r="J98" s="505"/>
      <c r="K98" s="35" t="s">
        <v>107</v>
      </c>
      <c r="L98" s="506"/>
      <c r="M98" s="33"/>
      <c r="N98" s="34"/>
      <c r="O98" s="505"/>
      <c r="P98" s="504"/>
      <c r="Q98" s="22" t="s">
        <v>108</v>
      </c>
      <c r="R98" s="502" t="s">
        <v>106</v>
      </c>
    </row>
    <row r="99" spans="1:18" ht="16.5" hidden="1" customHeight="1" x14ac:dyDescent="0.2">
      <c r="A99" s="13"/>
      <c r="B99" s="505"/>
      <c r="C99" s="505"/>
      <c r="D99" s="505"/>
      <c r="E99" s="505"/>
      <c r="F99" s="505"/>
      <c r="G99" s="505"/>
      <c r="H99" s="505"/>
      <c r="I99" s="505"/>
      <c r="J99" s="505"/>
      <c r="K99" s="35" t="s">
        <v>109</v>
      </c>
      <c r="L99" s="506"/>
      <c r="M99" s="33"/>
      <c r="N99" s="34"/>
      <c r="O99" s="505"/>
      <c r="P99" s="504"/>
      <c r="Q99" s="22" t="s">
        <v>110</v>
      </c>
      <c r="R99" s="502" t="s">
        <v>106</v>
      </c>
    </row>
    <row r="100" spans="1:18" ht="16.5" hidden="1" customHeight="1" x14ac:dyDescent="0.2">
      <c r="A100" s="13"/>
      <c r="B100" s="505"/>
      <c r="C100" s="505"/>
      <c r="D100" s="505"/>
      <c r="E100" s="505"/>
      <c r="F100" s="505"/>
      <c r="G100" s="505"/>
      <c r="H100" s="505"/>
      <c r="I100" s="505"/>
      <c r="J100" s="505"/>
      <c r="K100" s="35" t="s">
        <v>111</v>
      </c>
      <c r="L100" s="506"/>
      <c r="M100" s="33"/>
      <c r="N100" s="34"/>
      <c r="O100" s="505"/>
      <c r="P100" s="504"/>
      <c r="Q100" s="22" t="s">
        <v>112</v>
      </c>
      <c r="R100" s="502" t="s">
        <v>106</v>
      </c>
    </row>
    <row r="101" spans="1:18" ht="16.5" hidden="1" customHeight="1" x14ac:dyDescent="0.2">
      <c r="A101" s="13"/>
      <c r="B101" s="505"/>
      <c r="C101" s="505"/>
      <c r="D101" s="505"/>
      <c r="E101" s="505"/>
      <c r="F101" s="505"/>
      <c r="G101" s="505"/>
      <c r="H101" s="505"/>
      <c r="I101" s="505"/>
      <c r="J101" s="505"/>
      <c r="K101" s="32" t="s">
        <v>113</v>
      </c>
      <c r="L101" s="506"/>
      <c r="M101" s="33"/>
      <c r="N101" s="34"/>
      <c r="O101" s="505"/>
      <c r="P101" s="504"/>
      <c r="Q101" s="19" t="s">
        <v>114</v>
      </c>
      <c r="R101" s="502" t="s">
        <v>106</v>
      </c>
    </row>
    <row r="102" spans="1:18" ht="16.5" hidden="1" customHeight="1" x14ac:dyDescent="0.2">
      <c r="A102" s="13"/>
      <c r="B102" s="505"/>
      <c r="C102" s="505"/>
      <c r="D102" s="505"/>
      <c r="E102" s="505"/>
      <c r="F102" s="505"/>
      <c r="G102" s="505"/>
      <c r="H102" s="505"/>
      <c r="I102" s="505"/>
      <c r="J102" s="505"/>
      <c r="K102" s="32" t="s">
        <v>115</v>
      </c>
      <c r="L102" s="506"/>
      <c r="M102" s="33"/>
      <c r="N102" s="34"/>
      <c r="O102" s="505"/>
      <c r="P102" s="504"/>
      <c r="Q102" s="19" t="s">
        <v>116</v>
      </c>
      <c r="R102" s="502" t="s">
        <v>106</v>
      </c>
    </row>
    <row r="103" spans="1:18" ht="16.5" hidden="1" customHeight="1" x14ac:dyDescent="0.2">
      <c r="A103" s="13"/>
      <c r="B103" s="505"/>
      <c r="C103" s="505"/>
      <c r="D103" s="505"/>
      <c r="E103" s="505"/>
      <c r="F103" s="505"/>
      <c r="G103" s="505"/>
      <c r="H103" s="505"/>
      <c r="I103" s="505"/>
      <c r="J103" s="505"/>
      <c r="K103" s="32" t="s">
        <v>117</v>
      </c>
      <c r="L103" s="506"/>
      <c r="M103" s="33"/>
      <c r="N103" s="34"/>
      <c r="O103" s="505"/>
      <c r="P103" s="504"/>
      <c r="Q103" s="23" t="s">
        <v>118</v>
      </c>
      <c r="R103" s="502" t="s">
        <v>106</v>
      </c>
    </row>
    <row r="104" spans="1:18" ht="16.5" hidden="1" customHeight="1" x14ac:dyDescent="0.2">
      <c r="A104" s="13"/>
      <c r="B104" s="505" t="s">
        <v>156</v>
      </c>
      <c r="C104" s="505" t="s">
        <v>153</v>
      </c>
      <c r="D104" s="505" t="s">
        <v>157</v>
      </c>
      <c r="E104" s="505" t="s">
        <v>96</v>
      </c>
      <c r="F104" s="505" t="s">
        <v>97</v>
      </c>
      <c r="G104" s="505" t="s">
        <v>121</v>
      </c>
      <c r="H104" s="505" t="s">
        <v>140</v>
      </c>
      <c r="I104" s="505" t="s">
        <v>100</v>
      </c>
      <c r="J104" s="505"/>
      <c r="K104" s="32" t="s">
        <v>101</v>
      </c>
      <c r="L104" s="506"/>
      <c r="M104" s="33"/>
      <c r="N104" s="34"/>
      <c r="O104" s="505" t="s">
        <v>151</v>
      </c>
      <c r="P104" s="504"/>
      <c r="Q104" s="26" t="s">
        <v>102</v>
      </c>
      <c r="R104" s="502" t="s">
        <v>103</v>
      </c>
    </row>
    <row r="105" spans="1:18" ht="16.5" hidden="1" customHeight="1" x14ac:dyDescent="0.2">
      <c r="A105" s="13"/>
      <c r="B105" s="505"/>
      <c r="C105" s="505"/>
      <c r="D105" s="505"/>
      <c r="E105" s="505"/>
      <c r="F105" s="505"/>
      <c r="G105" s="505"/>
      <c r="H105" s="505"/>
      <c r="I105" s="505"/>
      <c r="J105" s="505"/>
      <c r="K105" s="35" t="s">
        <v>104</v>
      </c>
      <c r="L105" s="506"/>
      <c r="M105" s="33"/>
      <c r="N105" s="34"/>
      <c r="O105" s="505"/>
      <c r="P105" s="504"/>
      <c r="Q105" s="22" t="s">
        <v>105</v>
      </c>
      <c r="R105" s="502" t="s">
        <v>106</v>
      </c>
    </row>
    <row r="106" spans="1:18" ht="16.5" hidden="1" customHeight="1" x14ac:dyDescent="0.2">
      <c r="A106" s="13"/>
      <c r="B106" s="505"/>
      <c r="C106" s="505"/>
      <c r="D106" s="505"/>
      <c r="E106" s="505"/>
      <c r="F106" s="505"/>
      <c r="G106" s="505"/>
      <c r="H106" s="505"/>
      <c r="I106" s="505"/>
      <c r="J106" s="505"/>
      <c r="K106" s="35" t="s">
        <v>107</v>
      </c>
      <c r="L106" s="506"/>
      <c r="M106" s="33"/>
      <c r="N106" s="34"/>
      <c r="O106" s="505"/>
      <c r="P106" s="504"/>
      <c r="Q106" s="22" t="s">
        <v>108</v>
      </c>
      <c r="R106" s="502" t="s">
        <v>106</v>
      </c>
    </row>
    <row r="107" spans="1:18" ht="16.5" hidden="1" customHeight="1" x14ac:dyDescent="0.2">
      <c r="A107" s="13"/>
      <c r="B107" s="505"/>
      <c r="C107" s="505"/>
      <c r="D107" s="505"/>
      <c r="E107" s="505"/>
      <c r="F107" s="505"/>
      <c r="G107" s="505"/>
      <c r="H107" s="505"/>
      <c r="I107" s="505"/>
      <c r="J107" s="505"/>
      <c r="K107" s="35" t="s">
        <v>109</v>
      </c>
      <c r="L107" s="506"/>
      <c r="M107" s="33"/>
      <c r="N107" s="34"/>
      <c r="O107" s="505"/>
      <c r="P107" s="504"/>
      <c r="Q107" s="22" t="s">
        <v>110</v>
      </c>
      <c r="R107" s="502" t="s">
        <v>106</v>
      </c>
    </row>
    <row r="108" spans="1:18" ht="16.5" hidden="1" customHeight="1" x14ac:dyDescent="0.2">
      <c r="A108" s="13"/>
      <c r="B108" s="505"/>
      <c r="C108" s="505"/>
      <c r="D108" s="505"/>
      <c r="E108" s="505"/>
      <c r="F108" s="505"/>
      <c r="G108" s="505"/>
      <c r="H108" s="505"/>
      <c r="I108" s="505"/>
      <c r="J108" s="505"/>
      <c r="K108" s="35" t="s">
        <v>111</v>
      </c>
      <c r="L108" s="506"/>
      <c r="M108" s="33"/>
      <c r="N108" s="34"/>
      <c r="O108" s="505"/>
      <c r="P108" s="504"/>
      <c r="Q108" s="22" t="s">
        <v>112</v>
      </c>
      <c r="R108" s="502" t="s">
        <v>106</v>
      </c>
    </row>
    <row r="109" spans="1:18" ht="16.5" hidden="1" customHeight="1" x14ac:dyDescent="0.2">
      <c r="A109" s="13"/>
      <c r="B109" s="505"/>
      <c r="C109" s="505"/>
      <c r="D109" s="505"/>
      <c r="E109" s="505"/>
      <c r="F109" s="505"/>
      <c r="G109" s="505"/>
      <c r="H109" s="505"/>
      <c r="I109" s="505"/>
      <c r="J109" s="505"/>
      <c r="K109" s="32" t="s">
        <v>113</v>
      </c>
      <c r="L109" s="506"/>
      <c r="M109" s="33"/>
      <c r="N109" s="34"/>
      <c r="O109" s="505"/>
      <c r="P109" s="504"/>
      <c r="Q109" s="19" t="s">
        <v>114</v>
      </c>
      <c r="R109" s="502" t="s">
        <v>106</v>
      </c>
    </row>
    <row r="110" spans="1:18" ht="16.5" hidden="1" customHeight="1" x14ac:dyDescent="0.2">
      <c r="A110" s="13"/>
      <c r="B110" s="505"/>
      <c r="C110" s="505"/>
      <c r="D110" s="505"/>
      <c r="E110" s="505"/>
      <c r="F110" s="505"/>
      <c r="G110" s="505"/>
      <c r="H110" s="505"/>
      <c r="I110" s="505"/>
      <c r="J110" s="505"/>
      <c r="K110" s="32" t="s">
        <v>115</v>
      </c>
      <c r="L110" s="506"/>
      <c r="M110" s="33"/>
      <c r="N110" s="34"/>
      <c r="O110" s="505"/>
      <c r="P110" s="504"/>
      <c r="Q110" s="19" t="s">
        <v>116</v>
      </c>
      <c r="R110" s="502" t="s">
        <v>106</v>
      </c>
    </row>
    <row r="111" spans="1:18" ht="16.5" hidden="1" customHeight="1" x14ac:dyDescent="0.2">
      <c r="A111" s="13"/>
      <c r="B111" s="505"/>
      <c r="C111" s="505"/>
      <c r="D111" s="505"/>
      <c r="E111" s="505"/>
      <c r="F111" s="505"/>
      <c r="G111" s="505"/>
      <c r="H111" s="505"/>
      <c r="I111" s="505"/>
      <c r="J111" s="505"/>
      <c r="K111" s="32" t="s">
        <v>117</v>
      </c>
      <c r="L111" s="506"/>
      <c r="M111" s="33"/>
      <c r="N111" s="34"/>
      <c r="O111" s="505"/>
      <c r="P111" s="504"/>
      <c r="Q111" s="23" t="s">
        <v>118</v>
      </c>
      <c r="R111" s="502" t="s">
        <v>106</v>
      </c>
    </row>
    <row r="112" spans="1:18" ht="16.5" hidden="1" customHeight="1" x14ac:dyDescent="0.2">
      <c r="A112" s="13"/>
      <c r="B112" s="505" t="s">
        <v>158</v>
      </c>
      <c r="C112" s="505" t="s">
        <v>153</v>
      </c>
      <c r="D112" s="505" t="s">
        <v>159</v>
      </c>
      <c r="E112" s="505" t="s">
        <v>155</v>
      </c>
      <c r="F112" s="505" t="s">
        <v>97</v>
      </c>
      <c r="G112" s="505" t="s">
        <v>121</v>
      </c>
      <c r="H112" s="505" t="s">
        <v>122</v>
      </c>
      <c r="I112" s="505" t="s">
        <v>100</v>
      </c>
      <c r="J112" s="505"/>
      <c r="K112" s="32" t="s">
        <v>101</v>
      </c>
      <c r="L112" s="506"/>
      <c r="M112" s="33"/>
      <c r="N112" s="34"/>
      <c r="O112" s="505" t="s">
        <v>151</v>
      </c>
      <c r="P112" s="504"/>
      <c r="Q112" s="26" t="s">
        <v>102</v>
      </c>
      <c r="R112" s="502" t="s">
        <v>103</v>
      </c>
    </row>
    <row r="113" spans="1:18" ht="16.5" hidden="1" customHeight="1" x14ac:dyDescent="0.2">
      <c r="A113" s="13"/>
      <c r="B113" s="505"/>
      <c r="C113" s="505"/>
      <c r="D113" s="505"/>
      <c r="E113" s="505"/>
      <c r="F113" s="505"/>
      <c r="G113" s="505"/>
      <c r="H113" s="505"/>
      <c r="I113" s="505"/>
      <c r="J113" s="505"/>
      <c r="K113" s="35" t="s">
        <v>104</v>
      </c>
      <c r="L113" s="506"/>
      <c r="M113" s="33"/>
      <c r="N113" s="34"/>
      <c r="O113" s="505"/>
      <c r="P113" s="504"/>
      <c r="Q113" s="22" t="s">
        <v>105</v>
      </c>
      <c r="R113" s="502" t="s">
        <v>106</v>
      </c>
    </row>
    <row r="114" spans="1:18" ht="16.5" hidden="1" customHeight="1" x14ac:dyDescent="0.2">
      <c r="A114" s="13"/>
      <c r="B114" s="505"/>
      <c r="C114" s="505"/>
      <c r="D114" s="505"/>
      <c r="E114" s="505"/>
      <c r="F114" s="505"/>
      <c r="G114" s="505"/>
      <c r="H114" s="505"/>
      <c r="I114" s="505"/>
      <c r="J114" s="505"/>
      <c r="K114" s="35" t="s">
        <v>107</v>
      </c>
      <c r="L114" s="506"/>
      <c r="M114" s="33"/>
      <c r="N114" s="34"/>
      <c r="O114" s="505"/>
      <c r="P114" s="504"/>
      <c r="Q114" s="22" t="s">
        <v>108</v>
      </c>
      <c r="R114" s="502" t="s">
        <v>106</v>
      </c>
    </row>
    <row r="115" spans="1:18" ht="16.5" hidden="1" customHeight="1" x14ac:dyDescent="0.2">
      <c r="A115" s="13"/>
      <c r="B115" s="505"/>
      <c r="C115" s="505"/>
      <c r="D115" s="505"/>
      <c r="E115" s="505"/>
      <c r="F115" s="505"/>
      <c r="G115" s="505"/>
      <c r="H115" s="505"/>
      <c r="I115" s="505"/>
      <c r="J115" s="505"/>
      <c r="K115" s="35" t="s">
        <v>109</v>
      </c>
      <c r="L115" s="506"/>
      <c r="M115" s="33"/>
      <c r="N115" s="34"/>
      <c r="O115" s="505"/>
      <c r="P115" s="504"/>
      <c r="Q115" s="22" t="s">
        <v>110</v>
      </c>
      <c r="R115" s="502" t="s">
        <v>106</v>
      </c>
    </row>
    <row r="116" spans="1:18" ht="16.5" hidden="1" customHeight="1" x14ac:dyDescent="0.2">
      <c r="A116" s="13"/>
      <c r="B116" s="505"/>
      <c r="C116" s="505"/>
      <c r="D116" s="505"/>
      <c r="E116" s="505"/>
      <c r="F116" s="505"/>
      <c r="G116" s="505"/>
      <c r="H116" s="505"/>
      <c r="I116" s="505"/>
      <c r="J116" s="505"/>
      <c r="K116" s="35" t="s">
        <v>111</v>
      </c>
      <c r="L116" s="506"/>
      <c r="M116" s="33"/>
      <c r="N116" s="34"/>
      <c r="O116" s="505"/>
      <c r="P116" s="504"/>
      <c r="Q116" s="22" t="s">
        <v>112</v>
      </c>
      <c r="R116" s="502" t="s">
        <v>106</v>
      </c>
    </row>
    <row r="117" spans="1:18" ht="16.5" hidden="1" customHeight="1" x14ac:dyDescent="0.2">
      <c r="A117" s="13"/>
      <c r="B117" s="505"/>
      <c r="C117" s="505"/>
      <c r="D117" s="505"/>
      <c r="E117" s="505"/>
      <c r="F117" s="505"/>
      <c r="G117" s="505"/>
      <c r="H117" s="505"/>
      <c r="I117" s="505"/>
      <c r="J117" s="505"/>
      <c r="K117" s="32" t="s">
        <v>113</v>
      </c>
      <c r="L117" s="506"/>
      <c r="M117" s="33"/>
      <c r="N117" s="34"/>
      <c r="O117" s="505"/>
      <c r="P117" s="504"/>
      <c r="Q117" s="19" t="s">
        <v>114</v>
      </c>
      <c r="R117" s="502" t="s">
        <v>106</v>
      </c>
    </row>
    <row r="118" spans="1:18" ht="16.5" hidden="1" customHeight="1" x14ac:dyDescent="0.2">
      <c r="A118" s="13"/>
      <c r="B118" s="505"/>
      <c r="C118" s="505"/>
      <c r="D118" s="505"/>
      <c r="E118" s="505"/>
      <c r="F118" s="505"/>
      <c r="G118" s="505"/>
      <c r="H118" s="505"/>
      <c r="I118" s="505"/>
      <c r="J118" s="505"/>
      <c r="K118" s="32" t="s">
        <v>115</v>
      </c>
      <c r="L118" s="506"/>
      <c r="M118" s="33"/>
      <c r="N118" s="34"/>
      <c r="O118" s="505"/>
      <c r="P118" s="504"/>
      <c r="Q118" s="19" t="s">
        <v>116</v>
      </c>
      <c r="R118" s="502" t="s">
        <v>106</v>
      </c>
    </row>
    <row r="119" spans="1:18" ht="16.5" hidden="1" customHeight="1" x14ac:dyDescent="0.2">
      <c r="A119" s="13"/>
      <c r="B119" s="505"/>
      <c r="C119" s="505"/>
      <c r="D119" s="505"/>
      <c r="E119" s="505"/>
      <c r="F119" s="505"/>
      <c r="G119" s="505"/>
      <c r="H119" s="505"/>
      <c r="I119" s="505"/>
      <c r="J119" s="505"/>
      <c r="K119" s="32" t="s">
        <v>117</v>
      </c>
      <c r="L119" s="506"/>
      <c r="M119" s="33"/>
      <c r="N119" s="34"/>
      <c r="O119" s="505"/>
      <c r="P119" s="504"/>
      <c r="Q119" s="23" t="s">
        <v>118</v>
      </c>
      <c r="R119" s="502" t="s">
        <v>106</v>
      </c>
    </row>
    <row r="120" spans="1:18" ht="16.5" customHeight="1" x14ac:dyDescent="0.2">
      <c r="A120" s="13"/>
      <c r="B120" s="505" t="s">
        <v>160</v>
      </c>
      <c r="C120" s="505" t="s">
        <v>153</v>
      </c>
      <c r="D120" s="505" t="s">
        <v>60</v>
      </c>
      <c r="E120" s="505" t="s">
        <v>126</v>
      </c>
      <c r="F120" s="505" t="s">
        <v>97</v>
      </c>
      <c r="G120" s="505" t="s">
        <v>121</v>
      </c>
      <c r="H120" s="505" t="s">
        <v>140</v>
      </c>
      <c r="I120" s="505" t="s">
        <v>100</v>
      </c>
      <c r="J120" s="505"/>
      <c r="K120" s="32" t="s">
        <v>101</v>
      </c>
      <c r="L120" s="506"/>
      <c r="M120" s="33"/>
      <c r="N120" s="34"/>
      <c r="O120" s="505"/>
      <c r="P120" s="504"/>
      <c r="Q120" s="26" t="s">
        <v>102</v>
      </c>
      <c r="R120" s="502" t="s">
        <v>103</v>
      </c>
    </row>
    <row r="121" spans="1:18" ht="16.5" customHeight="1" x14ac:dyDescent="0.2">
      <c r="A121" s="13"/>
      <c r="B121" s="505"/>
      <c r="C121" s="505"/>
      <c r="D121" s="505"/>
      <c r="E121" s="505"/>
      <c r="F121" s="505"/>
      <c r="G121" s="505"/>
      <c r="H121" s="505"/>
      <c r="I121" s="505"/>
      <c r="J121" s="505"/>
      <c r="K121" s="35" t="s">
        <v>104</v>
      </c>
      <c r="L121" s="506"/>
      <c r="M121" s="33"/>
      <c r="N121" s="34"/>
      <c r="O121" s="505"/>
      <c r="P121" s="504"/>
      <c r="Q121" s="22" t="s">
        <v>105</v>
      </c>
      <c r="R121" s="502" t="s">
        <v>106</v>
      </c>
    </row>
    <row r="122" spans="1:18" ht="16.5" customHeight="1" x14ac:dyDescent="0.2">
      <c r="A122" s="13"/>
      <c r="B122" s="505"/>
      <c r="C122" s="505"/>
      <c r="D122" s="505"/>
      <c r="E122" s="505"/>
      <c r="F122" s="505"/>
      <c r="G122" s="505"/>
      <c r="H122" s="505"/>
      <c r="I122" s="505"/>
      <c r="J122" s="505"/>
      <c r="K122" s="35" t="s">
        <v>107</v>
      </c>
      <c r="L122" s="506"/>
      <c r="M122" s="33"/>
      <c r="N122" s="34"/>
      <c r="O122" s="505"/>
      <c r="P122" s="504"/>
      <c r="Q122" s="22" t="s">
        <v>108</v>
      </c>
      <c r="R122" s="502" t="s">
        <v>106</v>
      </c>
    </row>
    <row r="123" spans="1:18" ht="16.5" customHeight="1" x14ac:dyDescent="0.2">
      <c r="A123" s="13"/>
      <c r="B123" s="505"/>
      <c r="C123" s="505"/>
      <c r="D123" s="505"/>
      <c r="E123" s="505"/>
      <c r="F123" s="505"/>
      <c r="G123" s="505"/>
      <c r="H123" s="505"/>
      <c r="I123" s="505"/>
      <c r="J123" s="505"/>
      <c r="K123" s="35" t="s">
        <v>109</v>
      </c>
      <c r="L123" s="506"/>
      <c r="M123" s="33"/>
      <c r="N123" s="34"/>
      <c r="O123" s="505"/>
      <c r="P123" s="504"/>
      <c r="Q123" s="22" t="s">
        <v>110</v>
      </c>
      <c r="R123" s="502" t="s">
        <v>106</v>
      </c>
    </row>
    <row r="124" spans="1:18" ht="16.5" customHeight="1" x14ac:dyDescent="0.2">
      <c r="A124" s="13"/>
      <c r="B124" s="505"/>
      <c r="C124" s="505"/>
      <c r="D124" s="505"/>
      <c r="E124" s="505"/>
      <c r="F124" s="505"/>
      <c r="G124" s="505"/>
      <c r="H124" s="505"/>
      <c r="I124" s="505"/>
      <c r="J124" s="505"/>
      <c r="K124" s="35" t="s">
        <v>111</v>
      </c>
      <c r="L124" s="506"/>
      <c r="M124" s="33"/>
      <c r="N124" s="34"/>
      <c r="O124" s="505"/>
      <c r="P124" s="504"/>
      <c r="Q124" s="22" t="s">
        <v>112</v>
      </c>
      <c r="R124" s="502" t="s">
        <v>106</v>
      </c>
    </row>
    <row r="125" spans="1:18" ht="16.5" customHeight="1" x14ac:dyDescent="0.2">
      <c r="A125" s="13"/>
      <c r="B125" s="505"/>
      <c r="C125" s="505"/>
      <c r="D125" s="505"/>
      <c r="E125" s="505"/>
      <c r="F125" s="505"/>
      <c r="G125" s="505"/>
      <c r="H125" s="505"/>
      <c r="I125" s="505"/>
      <c r="J125" s="505"/>
      <c r="K125" s="32" t="s">
        <v>113</v>
      </c>
      <c r="L125" s="506"/>
      <c r="M125" s="33"/>
      <c r="N125" s="34"/>
      <c r="O125" s="505"/>
      <c r="P125" s="504"/>
      <c r="Q125" s="19" t="s">
        <v>114</v>
      </c>
      <c r="R125" s="502" t="s">
        <v>106</v>
      </c>
    </row>
    <row r="126" spans="1:18" ht="16.5" customHeight="1" x14ac:dyDescent="0.2">
      <c r="A126" s="13"/>
      <c r="B126" s="505"/>
      <c r="C126" s="505"/>
      <c r="D126" s="505"/>
      <c r="E126" s="505"/>
      <c r="F126" s="505"/>
      <c r="G126" s="505"/>
      <c r="H126" s="505"/>
      <c r="I126" s="505"/>
      <c r="J126" s="505"/>
      <c r="K126" s="32" t="s">
        <v>115</v>
      </c>
      <c r="L126" s="506"/>
      <c r="M126" s="33"/>
      <c r="N126" s="34"/>
      <c r="O126" s="505"/>
      <c r="P126" s="504"/>
      <c r="Q126" s="19" t="s">
        <v>116</v>
      </c>
      <c r="R126" s="502" t="s">
        <v>106</v>
      </c>
    </row>
    <row r="127" spans="1:18" ht="16.5" customHeight="1" x14ac:dyDescent="0.2">
      <c r="A127" s="13"/>
      <c r="B127" s="505"/>
      <c r="C127" s="505"/>
      <c r="D127" s="505"/>
      <c r="E127" s="505"/>
      <c r="F127" s="505"/>
      <c r="G127" s="505"/>
      <c r="H127" s="505"/>
      <c r="I127" s="505"/>
      <c r="J127" s="505"/>
      <c r="K127" s="32" t="s">
        <v>117</v>
      </c>
      <c r="L127" s="506"/>
      <c r="M127" s="33"/>
      <c r="N127" s="34"/>
      <c r="O127" s="505"/>
      <c r="P127" s="504"/>
      <c r="Q127" s="23" t="s">
        <v>118</v>
      </c>
      <c r="R127" s="502" t="s">
        <v>106</v>
      </c>
    </row>
    <row r="128" spans="1:18" ht="16.5" hidden="1" customHeight="1" x14ac:dyDescent="0.2">
      <c r="A128" s="13"/>
      <c r="B128" s="505" t="s">
        <v>161</v>
      </c>
      <c r="C128" s="505" t="s">
        <v>162</v>
      </c>
      <c r="D128" s="505" t="s">
        <v>163</v>
      </c>
      <c r="E128" s="505" t="s">
        <v>136</v>
      </c>
      <c r="F128" s="505" t="s">
        <v>97</v>
      </c>
      <c r="G128" s="505" t="s">
        <v>121</v>
      </c>
      <c r="H128" s="505" t="s">
        <v>122</v>
      </c>
      <c r="I128" s="505" t="s">
        <v>100</v>
      </c>
      <c r="J128" s="505" t="s">
        <v>164</v>
      </c>
      <c r="K128" s="32" t="s">
        <v>101</v>
      </c>
      <c r="L128" s="506"/>
      <c r="M128" s="33"/>
      <c r="N128" s="34"/>
      <c r="O128" s="505"/>
      <c r="P128" s="504"/>
      <c r="Q128" s="26" t="s">
        <v>102</v>
      </c>
      <c r="R128" s="502" t="s">
        <v>103</v>
      </c>
    </row>
    <row r="129" spans="1:18" ht="16.5" hidden="1" customHeight="1" x14ac:dyDescent="0.2">
      <c r="A129" s="13"/>
      <c r="B129" s="505"/>
      <c r="C129" s="505"/>
      <c r="D129" s="505"/>
      <c r="E129" s="505"/>
      <c r="F129" s="505"/>
      <c r="G129" s="505"/>
      <c r="H129" s="505"/>
      <c r="I129" s="505"/>
      <c r="J129" s="505"/>
      <c r="K129" s="35" t="s">
        <v>104</v>
      </c>
      <c r="L129" s="506"/>
      <c r="M129" s="33"/>
      <c r="N129" s="34"/>
      <c r="O129" s="505"/>
      <c r="P129" s="504"/>
      <c r="Q129" s="22" t="s">
        <v>105</v>
      </c>
      <c r="R129" s="502" t="s">
        <v>106</v>
      </c>
    </row>
    <row r="130" spans="1:18" ht="16.5" hidden="1" customHeight="1" x14ac:dyDescent="0.2">
      <c r="A130" s="13"/>
      <c r="B130" s="505"/>
      <c r="C130" s="505"/>
      <c r="D130" s="505"/>
      <c r="E130" s="505"/>
      <c r="F130" s="505"/>
      <c r="G130" s="505"/>
      <c r="H130" s="505"/>
      <c r="I130" s="505"/>
      <c r="J130" s="505"/>
      <c r="K130" s="35" t="s">
        <v>107</v>
      </c>
      <c r="L130" s="506"/>
      <c r="M130" s="33"/>
      <c r="N130" s="34"/>
      <c r="O130" s="505"/>
      <c r="P130" s="504"/>
      <c r="Q130" s="22" t="s">
        <v>108</v>
      </c>
      <c r="R130" s="502" t="s">
        <v>106</v>
      </c>
    </row>
    <row r="131" spans="1:18" ht="16.5" hidden="1" customHeight="1" x14ac:dyDescent="0.2">
      <c r="A131" s="13"/>
      <c r="B131" s="505"/>
      <c r="C131" s="505"/>
      <c r="D131" s="505"/>
      <c r="E131" s="505"/>
      <c r="F131" s="505"/>
      <c r="G131" s="505"/>
      <c r="H131" s="505"/>
      <c r="I131" s="505"/>
      <c r="J131" s="505"/>
      <c r="K131" s="35" t="s">
        <v>109</v>
      </c>
      <c r="L131" s="506"/>
      <c r="M131" s="33"/>
      <c r="N131" s="34"/>
      <c r="O131" s="505"/>
      <c r="P131" s="504"/>
      <c r="Q131" s="22" t="s">
        <v>110</v>
      </c>
      <c r="R131" s="502" t="s">
        <v>106</v>
      </c>
    </row>
    <row r="132" spans="1:18" ht="16.5" hidden="1" customHeight="1" x14ac:dyDescent="0.2">
      <c r="A132" s="13"/>
      <c r="B132" s="505"/>
      <c r="C132" s="505"/>
      <c r="D132" s="505"/>
      <c r="E132" s="505"/>
      <c r="F132" s="505"/>
      <c r="G132" s="505"/>
      <c r="H132" s="505"/>
      <c r="I132" s="505"/>
      <c r="J132" s="505"/>
      <c r="K132" s="35" t="s">
        <v>111</v>
      </c>
      <c r="L132" s="506"/>
      <c r="M132" s="33"/>
      <c r="N132" s="34"/>
      <c r="O132" s="505"/>
      <c r="P132" s="504"/>
      <c r="Q132" s="22" t="s">
        <v>112</v>
      </c>
      <c r="R132" s="502" t="s">
        <v>106</v>
      </c>
    </row>
    <row r="133" spans="1:18" ht="16.5" hidden="1" customHeight="1" x14ac:dyDescent="0.2">
      <c r="A133" s="13"/>
      <c r="B133" s="505"/>
      <c r="C133" s="505"/>
      <c r="D133" s="505"/>
      <c r="E133" s="505"/>
      <c r="F133" s="505"/>
      <c r="G133" s="505"/>
      <c r="H133" s="505"/>
      <c r="I133" s="505"/>
      <c r="J133" s="505"/>
      <c r="K133" s="32" t="s">
        <v>113</v>
      </c>
      <c r="L133" s="506"/>
      <c r="M133" s="33"/>
      <c r="N133" s="34"/>
      <c r="O133" s="505"/>
      <c r="P133" s="504"/>
      <c r="Q133" s="19" t="s">
        <v>114</v>
      </c>
      <c r="R133" s="502" t="s">
        <v>106</v>
      </c>
    </row>
    <row r="134" spans="1:18" ht="16.5" hidden="1" customHeight="1" x14ac:dyDescent="0.2">
      <c r="A134" s="13"/>
      <c r="B134" s="505"/>
      <c r="C134" s="505"/>
      <c r="D134" s="505"/>
      <c r="E134" s="505"/>
      <c r="F134" s="505"/>
      <c r="G134" s="505"/>
      <c r="H134" s="505"/>
      <c r="I134" s="505"/>
      <c r="J134" s="505"/>
      <c r="K134" s="32" t="s">
        <v>115</v>
      </c>
      <c r="L134" s="506"/>
      <c r="M134" s="33"/>
      <c r="N134" s="34"/>
      <c r="O134" s="505"/>
      <c r="P134" s="504"/>
      <c r="Q134" s="19" t="s">
        <v>116</v>
      </c>
      <c r="R134" s="502" t="s">
        <v>106</v>
      </c>
    </row>
    <row r="135" spans="1:18" ht="16.5" hidden="1" customHeight="1" x14ac:dyDescent="0.2">
      <c r="A135" s="13"/>
      <c r="B135" s="505"/>
      <c r="C135" s="505"/>
      <c r="D135" s="505"/>
      <c r="E135" s="505"/>
      <c r="F135" s="505"/>
      <c r="G135" s="505"/>
      <c r="H135" s="505"/>
      <c r="I135" s="505"/>
      <c r="J135" s="505"/>
      <c r="K135" s="32" t="s">
        <v>117</v>
      </c>
      <c r="L135" s="506"/>
      <c r="M135" s="33"/>
      <c r="N135" s="34"/>
      <c r="O135" s="505"/>
      <c r="P135" s="504"/>
      <c r="Q135" s="23" t="s">
        <v>118</v>
      </c>
      <c r="R135" s="502" t="s">
        <v>106</v>
      </c>
    </row>
    <row r="136" spans="1:18" ht="16.5" hidden="1" customHeight="1" x14ac:dyDescent="0.2">
      <c r="A136" s="13"/>
      <c r="B136" s="505" t="s">
        <v>165</v>
      </c>
      <c r="C136" s="505" t="s">
        <v>162</v>
      </c>
      <c r="D136" s="505" t="s">
        <v>166</v>
      </c>
      <c r="E136" s="505" t="s">
        <v>126</v>
      </c>
      <c r="F136" s="505" t="s">
        <v>97</v>
      </c>
      <c r="G136" s="505" t="s">
        <v>121</v>
      </c>
      <c r="H136" s="505" t="s">
        <v>122</v>
      </c>
      <c r="I136" s="505" t="s">
        <v>100</v>
      </c>
      <c r="J136" s="505"/>
      <c r="K136" s="32" t="s">
        <v>101</v>
      </c>
      <c r="L136" s="506"/>
      <c r="M136" s="33"/>
      <c r="N136" s="34"/>
      <c r="O136" s="505"/>
      <c r="P136" s="504"/>
      <c r="Q136" s="26" t="s">
        <v>102</v>
      </c>
      <c r="R136" s="502" t="s">
        <v>103</v>
      </c>
    </row>
    <row r="137" spans="1:18" ht="16.5" hidden="1" customHeight="1" x14ac:dyDescent="0.2">
      <c r="A137" s="13"/>
      <c r="B137" s="505"/>
      <c r="C137" s="505"/>
      <c r="D137" s="505"/>
      <c r="E137" s="505"/>
      <c r="F137" s="505"/>
      <c r="G137" s="505"/>
      <c r="H137" s="505"/>
      <c r="I137" s="505"/>
      <c r="J137" s="505"/>
      <c r="K137" s="35" t="s">
        <v>104</v>
      </c>
      <c r="L137" s="506"/>
      <c r="M137" s="33"/>
      <c r="N137" s="34"/>
      <c r="O137" s="505"/>
      <c r="P137" s="504"/>
      <c r="Q137" s="22" t="s">
        <v>105</v>
      </c>
      <c r="R137" s="502" t="s">
        <v>106</v>
      </c>
    </row>
    <row r="138" spans="1:18" ht="16.5" hidden="1" customHeight="1" x14ac:dyDescent="0.2">
      <c r="A138" s="13"/>
      <c r="B138" s="505"/>
      <c r="C138" s="505"/>
      <c r="D138" s="505"/>
      <c r="E138" s="505"/>
      <c r="F138" s="505"/>
      <c r="G138" s="505"/>
      <c r="H138" s="505"/>
      <c r="I138" s="505"/>
      <c r="J138" s="505"/>
      <c r="K138" s="35" t="s">
        <v>107</v>
      </c>
      <c r="L138" s="506"/>
      <c r="M138" s="33"/>
      <c r="N138" s="34"/>
      <c r="O138" s="505"/>
      <c r="P138" s="504"/>
      <c r="Q138" s="22" t="s">
        <v>108</v>
      </c>
      <c r="R138" s="502" t="s">
        <v>106</v>
      </c>
    </row>
    <row r="139" spans="1:18" ht="16.5" hidden="1" customHeight="1" x14ac:dyDescent="0.2">
      <c r="A139" s="13"/>
      <c r="B139" s="505"/>
      <c r="C139" s="505"/>
      <c r="D139" s="505"/>
      <c r="E139" s="505"/>
      <c r="F139" s="505"/>
      <c r="G139" s="505"/>
      <c r="H139" s="505"/>
      <c r="I139" s="505"/>
      <c r="J139" s="505"/>
      <c r="K139" s="35" t="s">
        <v>109</v>
      </c>
      <c r="L139" s="506"/>
      <c r="M139" s="33"/>
      <c r="N139" s="34"/>
      <c r="O139" s="505"/>
      <c r="P139" s="504"/>
      <c r="Q139" s="22" t="s">
        <v>110</v>
      </c>
      <c r="R139" s="502" t="s">
        <v>106</v>
      </c>
    </row>
    <row r="140" spans="1:18" ht="16.5" hidden="1" customHeight="1" x14ac:dyDescent="0.2">
      <c r="A140" s="13"/>
      <c r="B140" s="505"/>
      <c r="C140" s="505"/>
      <c r="D140" s="505"/>
      <c r="E140" s="505"/>
      <c r="F140" s="505"/>
      <c r="G140" s="505"/>
      <c r="H140" s="505"/>
      <c r="I140" s="505"/>
      <c r="J140" s="505"/>
      <c r="K140" s="35" t="s">
        <v>111</v>
      </c>
      <c r="L140" s="506"/>
      <c r="M140" s="33"/>
      <c r="N140" s="34"/>
      <c r="O140" s="505"/>
      <c r="P140" s="504"/>
      <c r="Q140" s="22" t="s">
        <v>112</v>
      </c>
      <c r="R140" s="502" t="s">
        <v>106</v>
      </c>
    </row>
    <row r="141" spans="1:18" ht="16.5" hidden="1" customHeight="1" x14ac:dyDescent="0.2">
      <c r="A141" s="13"/>
      <c r="B141" s="505"/>
      <c r="C141" s="505"/>
      <c r="D141" s="505"/>
      <c r="E141" s="505"/>
      <c r="F141" s="505"/>
      <c r="G141" s="505"/>
      <c r="H141" s="505"/>
      <c r="I141" s="505"/>
      <c r="J141" s="505"/>
      <c r="K141" s="32" t="s">
        <v>113</v>
      </c>
      <c r="L141" s="506"/>
      <c r="M141" s="33"/>
      <c r="N141" s="34"/>
      <c r="O141" s="505"/>
      <c r="P141" s="504"/>
      <c r="Q141" s="19" t="s">
        <v>114</v>
      </c>
      <c r="R141" s="502" t="s">
        <v>106</v>
      </c>
    </row>
    <row r="142" spans="1:18" ht="16.5" hidden="1" customHeight="1" x14ac:dyDescent="0.2">
      <c r="A142" s="13"/>
      <c r="B142" s="505"/>
      <c r="C142" s="505"/>
      <c r="D142" s="505"/>
      <c r="E142" s="505"/>
      <c r="F142" s="505"/>
      <c r="G142" s="505"/>
      <c r="H142" s="505"/>
      <c r="I142" s="505"/>
      <c r="J142" s="505"/>
      <c r="K142" s="32" t="s">
        <v>115</v>
      </c>
      <c r="L142" s="506"/>
      <c r="M142" s="33"/>
      <c r="N142" s="34"/>
      <c r="O142" s="505"/>
      <c r="P142" s="504"/>
      <c r="Q142" s="19" t="s">
        <v>116</v>
      </c>
      <c r="R142" s="502" t="s">
        <v>106</v>
      </c>
    </row>
    <row r="143" spans="1:18" ht="16.5" hidden="1" customHeight="1" x14ac:dyDescent="0.2">
      <c r="A143" s="13"/>
      <c r="B143" s="505"/>
      <c r="C143" s="505"/>
      <c r="D143" s="505"/>
      <c r="E143" s="505"/>
      <c r="F143" s="505"/>
      <c r="G143" s="505"/>
      <c r="H143" s="505"/>
      <c r="I143" s="505"/>
      <c r="J143" s="505"/>
      <c r="K143" s="32" t="s">
        <v>117</v>
      </c>
      <c r="L143" s="506"/>
      <c r="M143" s="33"/>
      <c r="N143" s="34"/>
      <c r="O143" s="505"/>
      <c r="P143" s="504"/>
      <c r="Q143" s="23" t="s">
        <v>118</v>
      </c>
      <c r="R143" s="502" t="s">
        <v>106</v>
      </c>
    </row>
    <row r="144" spans="1:18" ht="85.7" hidden="1" customHeight="1" x14ac:dyDescent="0.2">
      <c r="A144" s="13"/>
      <c r="B144" s="505" t="s">
        <v>167</v>
      </c>
      <c r="C144" s="505" t="s">
        <v>162</v>
      </c>
      <c r="D144" s="505" t="s">
        <v>168</v>
      </c>
      <c r="E144" s="505" t="s">
        <v>136</v>
      </c>
      <c r="F144" s="505" t="s">
        <v>139</v>
      </c>
      <c r="G144" s="505" t="s">
        <v>121</v>
      </c>
      <c r="H144" s="505" t="s">
        <v>122</v>
      </c>
      <c r="I144" s="505" t="s">
        <v>100</v>
      </c>
      <c r="J144" s="505"/>
      <c r="K144" s="32" t="s">
        <v>101</v>
      </c>
      <c r="L144" s="506"/>
      <c r="M144" s="33"/>
      <c r="N144" s="34"/>
      <c r="O144" s="505"/>
      <c r="P144" s="504"/>
      <c r="Q144" s="26" t="s">
        <v>102</v>
      </c>
      <c r="R144" s="502" t="s">
        <v>103</v>
      </c>
    </row>
    <row r="145" spans="1:18" ht="16.5" hidden="1" customHeight="1" x14ac:dyDescent="0.2">
      <c r="A145" s="13"/>
      <c r="B145" s="505"/>
      <c r="C145" s="505"/>
      <c r="D145" s="505"/>
      <c r="E145" s="505"/>
      <c r="F145" s="505"/>
      <c r="G145" s="505"/>
      <c r="H145" s="505"/>
      <c r="I145" s="505"/>
      <c r="J145" s="505"/>
      <c r="K145" s="35" t="s">
        <v>104</v>
      </c>
      <c r="L145" s="506"/>
      <c r="M145" s="33"/>
      <c r="N145" s="34"/>
      <c r="O145" s="505"/>
      <c r="P145" s="504"/>
      <c r="Q145" s="22" t="s">
        <v>105</v>
      </c>
      <c r="R145" s="502" t="s">
        <v>106</v>
      </c>
    </row>
    <row r="146" spans="1:18" ht="16.5" hidden="1" customHeight="1" x14ac:dyDescent="0.2">
      <c r="A146" s="13"/>
      <c r="B146" s="505"/>
      <c r="C146" s="505"/>
      <c r="D146" s="505"/>
      <c r="E146" s="505"/>
      <c r="F146" s="505"/>
      <c r="G146" s="505"/>
      <c r="H146" s="505"/>
      <c r="I146" s="505"/>
      <c r="J146" s="505"/>
      <c r="K146" s="35" t="s">
        <v>107</v>
      </c>
      <c r="L146" s="506"/>
      <c r="M146" s="33"/>
      <c r="N146" s="34"/>
      <c r="O146" s="505"/>
      <c r="P146" s="504"/>
      <c r="Q146" s="22" t="s">
        <v>108</v>
      </c>
      <c r="R146" s="502" t="s">
        <v>106</v>
      </c>
    </row>
    <row r="147" spans="1:18" ht="16.5" hidden="1" customHeight="1" x14ac:dyDescent="0.2">
      <c r="A147" s="13"/>
      <c r="B147" s="505"/>
      <c r="C147" s="505"/>
      <c r="D147" s="505"/>
      <c r="E147" s="505"/>
      <c r="F147" s="505"/>
      <c r="G147" s="505"/>
      <c r="H147" s="505"/>
      <c r="I147" s="505"/>
      <c r="J147" s="505"/>
      <c r="K147" s="35" t="s">
        <v>109</v>
      </c>
      <c r="L147" s="506"/>
      <c r="M147" s="33"/>
      <c r="N147" s="34"/>
      <c r="O147" s="505"/>
      <c r="P147" s="504"/>
      <c r="Q147" s="22" t="s">
        <v>110</v>
      </c>
      <c r="R147" s="502" t="s">
        <v>106</v>
      </c>
    </row>
    <row r="148" spans="1:18" ht="16.5" hidden="1" customHeight="1" x14ac:dyDescent="0.2">
      <c r="A148" s="13"/>
      <c r="B148" s="505"/>
      <c r="C148" s="505"/>
      <c r="D148" s="505"/>
      <c r="E148" s="505"/>
      <c r="F148" s="505"/>
      <c r="G148" s="505"/>
      <c r="H148" s="505"/>
      <c r="I148" s="505"/>
      <c r="J148" s="505"/>
      <c r="K148" s="35" t="s">
        <v>111</v>
      </c>
      <c r="L148" s="506"/>
      <c r="M148" s="33"/>
      <c r="N148" s="34"/>
      <c r="O148" s="505"/>
      <c r="P148" s="504"/>
      <c r="Q148" s="22" t="s">
        <v>112</v>
      </c>
      <c r="R148" s="502" t="s">
        <v>106</v>
      </c>
    </row>
    <row r="149" spans="1:18" ht="16.5" hidden="1" customHeight="1" x14ac:dyDescent="0.2">
      <c r="A149" s="13"/>
      <c r="B149" s="505"/>
      <c r="C149" s="505"/>
      <c r="D149" s="505"/>
      <c r="E149" s="505"/>
      <c r="F149" s="505"/>
      <c r="G149" s="505"/>
      <c r="H149" s="505"/>
      <c r="I149" s="505"/>
      <c r="J149" s="505"/>
      <c r="K149" s="32" t="s">
        <v>113</v>
      </c>
      <c r="L149" s="506"/>
      <c r="M149" s="33"/>
      <c r="N149" s="34"/>
      <c r="O149" s="505"/>
      <c r="P149" s="504"/>
      <c r="Q149" s="19" t="s">
        <v>114</v>
      </c>
      <c r="R149" s="502" t="s">
        <v>106</v>
      </c>
    </row>
    <row r="150" spans="1:18" ht="16.5" hidden="1" customHeight="1" x14ac:dyDescent="0.2">
      <c r="A150" s="13"/>
      <c r="B150" s="505"/>
      <c r="C150" s="505"/>
      <c r="D150" s="505"/>
      <c r="E150" s="505"/>
      <c r="F150" s="505"/>
      <c r="G150" s="505"/>
      <c r="H150" s="505"/>
      <c r="I150" s="505"/>
      <c r="J150" s="505"/>
      <c r="K150" s="32" t="s">
        <v>115</v>
      </c>
      <c r="L150" s="506"/>
      <c r="M150" s="33"/>
      <c r="N150" s="34"/>
      <c r="O150" s="505"/>
      <c r="P150" s="504"/>
      <c r="Q150" s="19" t="s">
        <v>116</v>
      </c>
      <c r="R150" s="502" t="s">
        <v>106</v>
      </c>
    </row>
    <row r="151" spans="1:18" ht="16.5" hidden="1" customHeight="1" x14ac:dyDescent="0.2">
      <c r="A151" s="13"/>
      <c r="B151" s="505"/>
      <c r="C151" s="505"/>
      <c r="D151" s="505"/>
      <c r="E151" s="505"/>
      <c r="F151" s="505"/>
      <c r="G151" s="505"/>
      <c r="H151" s="505"/>
      <c r="I151" s="505"/>
      <c r="J151" s="505"/>
      <c r="K151" s="32" t="s">
        <v>117</v>
      </c>
      <c r="L151" s="506"/>
      <c r="M151" s="33"/>
      <c r="N151" s="34"/>
      <c r="O151" s="505"/>
      <c r="P151" s="504"/>
      <c r="Q151" s="23" t="s">
        <v>118</v>
      </c>
      <c r="R151" s="502" t="s">
        <v>106</v>
      </c>
    </row>
    <row r="152" spans="1:18" ht="16.5" hidden="1" customHeight="1" x14ac:dyDescent="0.2">
      <c r="A152" s="13"/>
      <c r="B152" s="505" t="s">
        <v>169</v>
      </c>
      <c r="C152" s="505" t="s">
        <v>162</v>
      </c>
      <c r="D152" s="505" t="s">
        <v>170</v>
      </c>
      <c r="E152" s="505" t="s">
        <v>136</v>
      </c>
      <c r="F152" s="505" t="s">
        <v>97</v>
      </c>
      <c r="G152" s="505" t="s">
        <v>121</v>
      </c>
      <c r="H152" s="505" t="s">
        <v>140</v>
      </c>
      <c r="I152" s="505" t="s">
        <v>100</v>
      </c>
      <c r="J152" s="505"/>
      <c r="K152" s="32" t="s">
        <v>101</v>
      </c>
      <c r="L152" s="506"/>
      <c r="M152" s="33"/>
      <c r="N152" s="34"/>
      <c r="O152" s="505"/>
      <c r="P152" s="504"/>
      <c r="Q152" s="26" t="s">
        <v>102</v>
      </c>
      <c r="R152" s="502" t="s">
        <v>103</v>
      </c>
    </row>
    <row r="153" spans="1:18" ht="16.5" hidden="1" customHeight="1" x14ac:dyDescent="0.2">
      <c r="A153" s="13"/>
      <c r="B153" s="505"/>
      <c r="C153" s="505"/>
      <c r="D153" s="505"/>
      <c r="E153" s="505"/>
      <c r="F153" s="505"/>
      <c r="G153" s="505"/>
      <c r="H153" s="505"/>
      <c r="I153" s="505"/>
      <c r="J153" s="505"/>
      <c r="K153" s="35" t="s">
        <v>104</v>
      </c>
      <c r="L153" s="506"/>
      <c r="M153" s="33"/>
      <c r="N153" s="34"/>
      <c r="O153" s="505"/>
      <c r="P153" s="504"/>
      <c r="Q153" s="22" t="s">
        <v>105</v>
      </c>
      <c r="R153" s="502" t="s">
        <v>106</v>
      </c>
    </row>
    <row r="154" spans="1:18" ht="16.5" hidden="1" customHeight="1" x14ac:dyDescent="0.2">
      <c r="A154" s="13"/>
      <c r="B154" s="505"/>
      <c r="C154" s="505"/>
      <c r="D154" s="505"/>
      <c r="E154" s="505"/>
      <c r="F154" s="505"/>
      <c r="G154" s="505"/>
      <c r="H154" s="505"/>
      <c r="I154" s="505"/>
      <c r="J154" s="505"/>
      <c r="K154" s="35" t="s">
        <v>107</v>
      </c>
      <c r="L154" s="506"/>
      <c r="M154" s="33"/>
      <c r="N154" s="34"/>
      <c r="O154" s="505"/>
      <c r="P154" s="504"/>
      <c r="Q154" s="22" t="s">
        <v>108</v>
      </c>
      <c r="R154" s="502" t="s">
        <v>106</v>
      </c>
    </row>
    <row r="155" spans="1:18" ht="16.5" hidden="1" customHeight="1" x14ac:dyDescent="0.2">
      <c r="A155" s="13"/>
      <c r="B155" s="505"/>
      <c r="C155" s="505"/>
      <c r="D155" s="505"/>
      <c r="E155" s="505"/>
      <c r="F155" s="505"/>
      <c r="G155" s="505"/>
      <c r="H155" s="505"/>
      <c r="I155" s="505"/>
      <c r="J155" s="505"/>
      <c r="K155" s="35" t="s">
        <v>109</v>
      </c>
      <c r="L155" s="506"/>
      <c r="M155" s="33"/>
      <c r="N155" s="34"/>
      <c r="O155" s="505"/>
      <c r="P155" s="504"/>
      <c r="Q155" s="22" t="s">
        <v>110</v>
      </c>
      <c r="R155" s="502" t="s">
        <v>106</v>
      </c>
    </row>
    <row r="156" spans="1:18" ht="16.5" hidden="1" customHeight="1" x14ac:dyDescent="0.2">
      <c r="A156" s="13"/>
      <c r="B156" s="505"/>
      <c r="C156" s="505"/>
      <c r="D156" s="505"/>
      <c r="E156" s="505"/>
      <c r="F156" s="505"/>
      <c r="G156" s="505"/>
      <c r="H156" s="505"/>
      <c r="I156" s="505"/>
      <c r="J156" s="505"/>
      <c r="K156" s="35" t="s">
        <v>111</v>
      </c>
      <c r="L156" s="506"/>
      <c r="M156" s="33"/>
      <c r="N156" s="34"/>
      <c r="O156" s="505"/>
      <c r="P156" s="504"/>
      <c r="Q156" s="22" t="s">
        <v>112</v>
      </c>
      <c r="R156" s="502" t="s">
        <v>106</v>
      </c>
    </row>
    <row r="157" spans="1:18" ht="16.5" hidden="1" customHeight="1" x14ac:dyDescent="0.2">
      <c r="A157" s="13"/>
      <c r="B157" s="505"/>
      <c r="C157" s="505"/>
      <c r="D157" s="505"/>
      <c r="E157" s="505"/>
      <c r="F157" s="505"/>
      <c r="G157" s="505"/>
      <c r="H157" s="505"/>
      <c r="I157" s="505"/>
      <c r="J157" s="505"/>
      <c r="K157" s="32" t="s">
        <v>113</v>
      </c>
      <c r="L157" s="506"/>
      <c r="M157" s="33"/>
      <c r="N157" s="34"/>
      <c r="O157" s="505"/>
      <c r="P157" s="504"/>
      <c r="Q157" s="19" t="s">
        <v>114</v>
      </c>
      <c r="R157" s="502" t="s">
        <v>106</v>
      </c>
    </row>
    <row r="158" spans="1:18" ht="16.5" hidden="1" customHeight="1" x14ac:dyDescent="0.2">
      <c r="A158" s="13"/>
      <c r="B158" s="505"/>
      <c r="C158" s="505"/>
      <c r="D158" s="505"/>
      <c r="E158" s="505"/>
      <c r="F158" s="505"/>
      <c r="G158" s="505"/>
      <c r="H158" s="505"/>
      <c r="I158" s="505"/>
      <c r="J158" s="505"/>
      <c r="K158" s="32" t="s">
        <v>115</v>
      </c>
      <c r="L158" s="506"/>
      <c r="M158" s="33"/>
      <c r="N158" s="34"/>
      <c r="O158" s="505"/>
      <c r="P158" s="504"/>
      <c r="Q158" s="19" t="s">
        <v>116</v>
      </c>
      <c r="R158" s="502" t="s">
        <v>106</v>
      </c>
    </row>
    <row r="159" spans="1:18" ht="16.5" hidden="1" customHeight="1" x14ac:dyDescent="0.2">
      <c r="A159" s="13"/>
      <c r="B159" s="505"/>
      <c r="C159" s="505"/>
      <c r="D159" s="505"/>
      <c r="E159" s="505"/>
      <c r="F159" s="505"/>
      <c r="G159" s="505"/>
      <c r="H159" s="505"/>
      <c r="I159" s="505"/>
      <c r="J159" s="505"/>
      <c r="K159" s="32" t="s">
        <v>117</v>
      </c>
      <c r="L159" s="506"/>
      <c r="M159" s="33"/>
      <c r="N159" s="34"/>
      <c r="O159" s="505"/>
      <c r="P159" s="504"/>
      <c r="Q159" s="23" t="s">
        <v>118</v>
      </c>
      <c r="R159" s="502" t="s">
        <v>106</v>
      </c>
    </row>
    <row r="160" spans="1:18" ht="16.5" hidden="1" customHeight="1" x14ac:dyDescent="0.2">
      <c r="A160" s="13"/>
      <c r="B160" s="505" t="s">
        <v>171</v>
      </c>
      <c r="C160" s="505" t="s">
        <v>162</v>
      </c>
      <c r="D160" s="505" t="s">
        <v>172</v>
      </c>
      <c r="E160" s="505" t="s">
        <v>136</v>
      </c>
      <c r="F160" s="505" t="s">
        <v>97</v>
      </c>
      <c r="G160" s="505" t="s">
        <v>121</v>
      </c>
      <c r="H160" s="505" t="s">
        <v>140</v>
      </c>
      <c r="I160" s="505" t="s">
        <v>100</v>
      </c>
      <c r="J160" s="505"/>
      <c r="K160" s="32" t="s">
        <v>101</v>
      </c>
      <c r="L160" s="506"/>
      <c r="M160" s="33"/>
      <c r="N160" s="34"/>
      <c r="O160" s="505" t="s">
        <v>151</v>
      </c>
      <c r="P160" s="504"/>
      <c r="Q160" s="26" t="s">
        <v>102</v>
      </c>
      <c r="R160" s="502" t="s">
        <v>103</v>
      </c>
    </row>
    <row r="161" spans="1:18" ht="16.5" hidden="1" customHeight="1" x14ac:dyDescent="0.2">
      <c r="A161" s="13"/>
      <c r="B161" s="505"/>
      <c r="C161" s="505"/>
      <c r="D161" s="505"/>
      <c r="E161" s="505"/>
      <c r="F161" s="505"/>
      <c r="G161" s="505"/>
      <c r="H161" s="505"/>
      <c r="I161" s="505"/>
      <c r="J161" s="505"/>
      <c r="K161" s="35" t="s">
        <v>104</v>
      </c>
      <c r="L161" s="506"/>
      <c r="M161" s="33"/>
      <c r="N161" s="34"/>
      <c r="O161" s="505"/>
      <c r="P161" s="504"/>
      <c r="Q161" s="22" t="s">
        <v>105</v>
      </c>
      <c r="R161" s="502" t="s">
        <v>106</v>
      </c>
    </row>
    <row r="162" spans="1:18" ht="16.5" hidden="1" customHeight="1" x14ac:dyDescent="0.2">
      <c r="A162" s="13"/>
      <c r="B162" s="505"/>
      <c r="C162" s="505"/>
      <c r="D162" s="505"/>
      <c r="E162" s="505"/>
      <c r="F162" s="505"/>
      <c r="G162" s="505"/>
      <c r="H162" s="505"/>
      <c r="I162" s="505"/>
      <c r="J162" s="505"/>
      <c r="K162" s="35" t="s">
        <v>107</v>
      </c>
      <c r="L162" s="506"/>
      <c r="M162" s="33"/>
      <c r="N162" s="34"/>
      <c r="O162" s="505"/>
      <c r="P162" s="504"/>
      <c r="Q162" s="22" t="s">
        <v>108</v>
      </c>
      <c r="R162" s="502" t="s">
        <v>106</v>
      </c>
    </row>
    <row r="163" spans="1:18" ht="16.5" hidden="1" customHeight="1" x14ac:dyDescent="0.2">
      <c r="A163" s="13"/>
      <c r="B163" s="505"/>
      <c r="C163" s="505"/>
      <c r="D163" s="505"/>
      <c r="E163" s="505"/>
      <c r="F163" s="505"/>
      <c r="G163" s="505"/>
      <c r="H163" s="505"/>
      <c r="I163" s="505"/>
      <c r="J163" s="505"/>
      <c r="K163" s="35" t="s">
        <v>109</v>
      </c>
      <c r="L163" s="506"/>
      <c r="M163" s="33"/>
      <c r="N163" s="34"/>
      <c r="O163" s="505"/>
      <c r="P163" s="504"/>
      <c r="Q163" s="22" t="s">
        <v>110</v>
      </c>
      <c r="R163" s="502" t="s">
        <v>106</v>
      </c>
    </row>
    <row r="164" spans="1:18" ht="16.5" hidden="1" customHeight="1" x14ac:dyDescent="0.2">
      <c r="A164" s="13"/>
      <c r="B164" s="505"/>
      <c r="C164" s="505"/>
      <c r="D164" s="505"/>
      <c r="E164" s="505"/>
      <c r="F164" s="505"/>
      <c r="G164" s="505"/>
      <c r="H164" s="505"/>
      <c r="I164" s="505"/>
      <c r="J164" s="505"/>
      <c r="K164" s="35" t="s">
        <v>111</v>
      </c>
      <c r="L164" s="506"/>
      <c r="M164" s="33"/>
      <c r="N164" s="34"/>
      <c r="O164" s="505"/>
      <c r="P164" s="504"/>
      <c r="Q164" s="22" t="s">
        <v>112</v>
      </c>
      <c r="R164" s="502" t="s">
        <v>106</v>
      </c>
    </row>
    <row r="165" spans="1:18" ht="16.5" hidden="1" customHeight="1" x14ac:dyDescent="0.2">
      <c r="A165" s="13"/>
      <c r="B165" s="505"/>
      <c r="C165" s="505"/>
      <c r="D165" s="505"/>
      <c r="E165" s="505"/>
      <c r="F165" s="505"/>
      <c r="G165" s="505"/>
      <c r="H165" s="505"/>
      <c r="I165" s="505"/>
      <c r="J165" s="505"/>
      <c r="K165" s="32" t="s">
        <v>113</v>
      </c>
      <c r="L165" s="506"/>
      <c r="M165" s="33"/>
      <c r="N165" s="34"/>
      <c r="O165" s="505"/>
      <c r="P165" s="504"/>
      <c r="Q165" s="19" t="s">
        <v>114</v>
      </c>
      <c r="R165" s="502" t="s">
        <v>106</v>
      </c>
    </row>
    <row r="166" spans="1:18" ht="16.5" hidden="1" customHeight="1" x14ac:dyDescent="0.2">
      <c r="A166" s="13"/>
      <c r="B166" s="505"/>
      <c r="C166" s="505"/>
      <c r="D166" s="505"/>
      <c r="E166" s="505"/>
      <c r="F166" s="505"/>
      <c r="G166" s="505"/>
      <c r="H166" s="505"/>
      <c r="I166" s="505"/>
      <c r="J166" s="505"/>
      <c r="K166" s="32" t="s">
        <v>115</v>
      </c>
      <c r="L166" s="506"/>
      <c r="M166" s="33"/>
      <c r="N166" s="34"/>
      <c r="O166" s="505"/>
      <c r="P166" s="504"/>
      <c r="Q166" s="19" t="s">
        <v>116</v>
      </c>
      <c r="R166" s="502" t="s">
        <v>106</v>
      </c>
    </row>
    <row r="167" spans="1:18" ht="16.5" hidden="1" customHeight="1" x14ac:dyDescent="0.2">
      <c r="A167" s="13"/>
      <c r="B167" s="505"/>
      <c r="C167" s="505"/>
      <c r="D167" s="505"/>
      <c r="E167" s="505"/>
      <c r="F167" s="505"/>
      <c r="G167" s="505"/>
      <c r="H167" s="505"/>
      <c r="I167" s="505"/>
      <c r="J167" s="505"/>
      <c r="K167" s="32" t="s">
        <v>117</v>
      </c>
      <c r="L167" s="506"/>
      <c r="M167" s="33"/>
      <c r="N167" s="34"/>
      <c r="O167" s="505"/>
      <c r="P167" s="504"/>
      <c r="Q167" s="23" t="s">
        <v>118</v>
      </c>
      <c r="R167" s="502" t="s">
        <v>106</v>
      </c>
    </row>
    <row r="168" spans="1:18" ht="16.5" hidden="1" customHeight="1" x14ac:dyDescent="0.2">
      <c r="A168" s="13"/>
      <c r="B168" s="505" t="s">
        <v>173</v>
      </c>
      <c r="C168" s="505" t="s">
        <v>162</v>
      </c>
      <c r="D168" s="505" t="s">
        <v>174</v>
      </c>
      <c r="E168" s="505" t="s">
        <v>136</v>
      </c>
      <c r="F168" s="505" t="s">
        <v>97</v>
      </c>
      <c r="G168" s="505" t="s">
        <v>121</v>
      </c>
      <c r="H168" s="505" t="s">
        <v>122</v>
      </c>
      <c r="I168" s="505" t="s">
        <v>100</v>
      </c>
      <c r="J168" s="505"/>
      <c r="K168" s="32" t="s">
        <v>101</v>
      </c>
      <c r="L168" s="506"/>
      <c r="M168" s="33"/>
      <c r="N168" s="34"/>
      <c r="O168" s="505" t="s">
        <v>151</v>
      </c>
      <c r="P168" s="504"/>
      <c r="Q168" s="26" t="s">
        <v>102</v>
      </c>
      <c r="R168" s="502" t="s">
        <v>103</v>
      </c>
    </row>
    <row r="169" spans="1:18" ht="16.5" hidden="1" customHeight="1" x14ac:dyDescent="0.2">
      <c r="A169" s="13"/>
      <c r="B169" s="505"/>
      <c r="C169" s="505"/>
      <c r="D169" s="505"/>
      <c r="E169" s="505"/>
      <c r="F169" s="505"/>
      <c r="G169" s="505"/>
      <c r="H169" s="505"/>
      <c r="I169" s="505"/>
      <c r="J169" s="505"/>
      <c r="K169" s="35" t="s">
        <v>104</v>
      </c>
      <c r="L169" s="506"/>
      <c r="M169" s="33"/>
      <c r="N169" s="34"/>
      <c r="O169" s="505"/>
      <c r="P169" s="504"/>
      <c r="Q169" s="22" t="s">
        <v>105</v>
      </c>
      <c r="R169" s="502" t="s">
        <v>106</v>
      </c>
    </row>
    <row r="170" spans="1:18" ht="16.5" hidden="1" customHeight="1" x14ac:dyDescent="0.2">
      <c r="A170" s="13"/>
      <c r="B170" s="505"/>
      <c r="C170" s="505"/>
      <c r="D170" s="505"/>
      <c r="E170" s="505"/>
      <c r="F170" s="505"/>
      <c r="G170" s="505"/>
      <c r="H170" s="505"/>
      <c r="I170" s="505"/>
      <c r="J170" s="505"/>
      <c r="K170" s="35" t="s">
        <v>107</v>
      </c>
      <c r="L170" s="506"/>
      <c r="M170" s="33"/>
      <c r="N170" s="34"/>
      <c r="O170" s="505"/>
      <c r="P170" s="504"/>
      <c r="Q170" s="22" t="s">
        <v>108</v>
      </c>
      <c r="R170" s="502" t="s">
        <v>106</v>
      </c>
    </row>
    <row r="171" spans="1:18" ht="16.5" hidden="1" customHeight="1" x14ac:dyDescent="0.2">
      <c r="A171" s="13"/>
      <c r="B171" s="505"/>
      <c r="C171" s="505"/>
      <c r="D171" s="505"/>
      <c r="E171" s="505"/>
      <c r="F171" s="505"/>
      <c r="G171" s="505"/>
      <c r="H171" s="505"/>
      <c r="I171" s="505"/>
      <c r="J171" s="505"/>
      <c r="K171" s="35" t="s">
        <v>109</v>
      </c>
      <c r="L171" s="506"/>
      <c r="M171" s="33"/>
      <c r="N171" s="34"/>
      <c r="O171" s="505"/>
      <c r="P171" s="504"/>
      <c r="Q171" s="22" t="s">
        <v>110</v>
      </c>
      <c r="R171" s="502" t="s">
        <v>106</v>
      </c>
    </row>
    <row r="172" spans="1:18" ht="16.5" hidden="1" customHeight="1" x14ac:dyDescent="0.2">
      <c r="A172" s="13"/>
      <c r="B172" s="505"/>
      <c r="C172" s="505"/>
      <c r="D172" s="505"/>
      <c r="E172" s="505"/>
      <c r="F172" s="505"/>
      <c r="G172" s="505"/>
      <c r="H172" s="505"/>
      <c r="I172" s="505"/>
      <c r="J172" s="505"/>
      <c r="K172" s="35" t="s">
        <v>111</v>
      </c>
      <c r="L172" s="506"/>
      <c r="M172" s="33"/>
      <c r="N172" s="34"/>
      <c r="O172" s="505"/>
      <c r="P172" s="504"/>
      <c r="Q172" s="22" t="s">
        <v>112</v>
      </c>
      <c r="R172" s="502" t="s">
        <v>106</v>
      </c>
    </row>
    <row r="173" spans="1:18" ht="16.5" hidden="1" customHeight="1" x14ac:dyDescent="0.2">
      <c r="A173" s="13"/>
      <c r="B173" s="505"/>
      <c r="C173" s="505"/>
      <c r="D173" s="505"/>
      <c r="E173" s="505"/>
      <c r="F173" s="505"/>
      <c r="G173" s="505"/>
      <c r="H173" s="505"/>
      <c r="I173" s="505"/>
      <c r="J173" s="505"/>
      <c r="K173" s="32" t="s">
        <v>113</v>
      </c>
      <c r="L173" s="506"/>
      <c r="M173" s="33"/>
      <c r="N173" s="34"/>
      <c r="O173" s="505"/>
      <c r="P173" s="504"/>
      <c r="Q173" s="19" t="s">
        <v>114</v>
      </c>
      <c r="R173" s="502" t="s">
        <v>106</v>
      </c>
    </row>
    <row r="174" spans="1:18" ht="16.5" hidden="1" customHeight="1" x14ac:dyDescent="0.2">
      <c r="A174" s="13"/>
      <c r="B174" s="505"/>
      <c r="C174" s="505"/>
      <c r="D174" s="505"/>
      <c r="E174" s="505"/>
      <c r="F174" s="505"/>
      <c r="G174" s="505"/>
      <c r="H174" s="505"/>
      <c r="I174" s="505"/>
      <c r="J174" s="505"/>
      <c r="K174" s="32" t="s">
        <v>115</v>
      </c>
      <c r="L174" s="506"/>
      <c r="M174" s="33"/>
      <c r="N174" s="34"/>
      <c r="O174" s="505"/>
      <c r="P174" s="504"/>
      <c r="Q174" s="19" t="s">
        <v>116</v>
      </c>
      <c r="R174" s="502" t="s">
        <v>106</v>
      </c>
    </row>
    <row r="175" spans="1:18" ht="16.5" hidden="1" customHeight="1" x14ac:dyDescent="0.2">
      <c r="A175" s="13"/>
      <c r="B175" s="505"/>
      <c r="C175" s="505"/>
      <c r="D175" s="505"/>
      <c r="E175" s="505"/>
      <c r="F175" s="505"/>
      <c r="G175" s="505"/>
      <c r="H175" s="505"/>
      <c r="I175" s="505"/>
      <c r="J175" s="505"/>
      <c r="K175" s="32" t="s">
        <v>117</v>
      </c>
      <c r="L175" s="506"/>
      <c r="M175" s="33"/>
      <c r="N175" s="34"/>
      <c r="O175" s="505"/>
      <c r="P175" s="504"/>
      <c r="Q175" s="23" t="s">
        <v>118</v>
      </c>
      <c r="R175" s="502" t="s">
        <v>106</v>
      </c>
    </row>
    <row r="176" spans="1:18" ht="16.5" hidden="1" customHeight="1" x14ac:dyDescent="0.2">
      <c r="A176" s="13"/>
      <c r="B176" s="505" t="s">
        <v>175</v>
      </c>
      <c r="C176" s="505" t="s">
        <v>162</v>
      </c>
      <c r="D176" s="505" t="s">
        <v>176</v>
      </c>
      <c r="E176" s="505" t="s">
        <v>136</v>
      </c>
      <c r="F176" s="505" t="s">
        <v>97</v>
      </c>
      <c r="G176" s="505" t="s">
        <v>121</v>
      </c>
      <c r="H176" s="505" t="s">
        <v>122</v>
      </c>
      <c r="I176" s="505" t="s">
        <v>100</v>
      </c>
      <c r="J176" s="505"/>
      <c r="K176" s="32" t="s">
        <v>101</v>
      </c>
      <c r="L176" s="506"/>
      <c r="M176" s="33"/>
      <c r="N176" s="34"/>
      <c r="O176" s="505" t="s">
        <v>151</v>
      </c>
      <c r="P176" s="504"/>
      <c r="Q176" s="26" t="s">
        <v>102</v>
      </c>
      <c r="R176" s="502" t="s">
        <v>103</v>
      </c>
    </row>
    <row r="177" spans="1:18" ht="16.5" hidden="1" customHeight="1" x14ac:dyDescent="0.2">
      <c r="A177" s="13"/>
      <c r="B177" s="505"/>
      <c r="C177" s="505"/>
      <c r="D177" s="505"/>
      <c r="E177" s="505"/>
      <c r="F177" s="505"/>
      <c r="G177" s="505"/>
      <c r="H177" s="505"/>
      <c r="I177" s="505"/>
      <c r="J177" s="505"/>
      <c r="K177" s="35" t="s">
        <v>104</v>
      </c>
      <c r="L177" s="506"/>
      <c r="M177" s="33"/>
      <c r="N177" s="34"/>
      <c r="O177" s="505"/>
      <c r="P177" s="504"/>
      <c r="Q177" s="22" t="s">
        <v>105</v>
      </c>
      <c r="R177" s="502" t="s">
        <v>106</v>
      </c>
    </row>
    <row r="178" spans="1:18" ht="16.5" hidden="1" customHeight="1" x14ac:dyDescent="0.2">
      <c r="A178" s="13"/>
      <c r="B178" s="505"/>
      <c r="C178" s="505"/>
      <c r="D178" s="505"/>
      <c r="E178" s="505"/>
      <c r="F178" s="505"/>
      <c r="G178" s="505"/>
      <c r="H178" s="505"/>
      <c r="I178" s="505"/>
      <c r="J178" s="505"/>
      <c r="K178" s="35" t="s">
        <v>107</v>
      </c>
      <c r="L178" s="506"/>
      <c r="M178" s="33"/>
      <c r="N178" s="34"/>
      <c r="O178" s="505"/>
      <c r="P178" s="504"/>
      <c r="Q178" s="22" t="s">
        <v>108</v>
      </c>
      <c r="R178" s="502" t="s">
        <v>106</v>
      </c>
    </row>
    <row r="179" spans="1:18" ht="16.5" hidden="1" customHeight="1" x14ac:dyDescent="0.2">
      <c r="A179" s="13"/>
      <c r="B179" s="505"/>
      <c r="C179" s="505"/>
      <c r="D179" s="505"/>
      <c r="E179" s="505"/>
      <c r="F179" s="505"/>
      <c r="G179" s="505"/>
      <c r="H179" s="505"/>
      <c r="I179" s="505"/>
      <c r="J179" s="505"/>
      <c r="K179" s="35" t="s">
        <v>109</v>
      </c>
      <c r="L179" s="506"/>
      <c r="M179" s="33"/>
      <c r="N179" s="34"/>
      <c r="O179" s="505"/>
      <c r="P179" s="504"/>
      <c r="Q179" s="22" t="s">
        <v>110</v>
      </c>
      <c r="R179" s="502" t="s">
        <v>106</v>
      </c>
    </row>
    <row r="180" spans="1:18" ht="16.5" hidden="1" customHeight="1" x14ac:dyDescent="0.2">
      <c r="A180" s="13"/>
      <c r="B180" s="505"/>
      <c r="C180" s="505"/>
      <c r="D180" s="505"/>
      <c r="E180" s="505"/>
      <c r="F180" s="505"/>
      <c r="G180" s="505"/>
      <c r="H180" s="505"/>
      <c r="I180" s="505"/>
      <c r="J180" s="505"/>
      <c r="K180" s="35" t="s">
        <v>111</v>
      </c>
      <c r="L180" s="506"/>
      <c r="M180" s="33"/>
      <c r="N180" s="34"/>
      <c r="O180" s="505"/>
      <c r="P180" s="504"/>
      <c r="Q180" s="22" t="s">
        <v>112</v>
      </c>
      <c r="R180" s="502" t="s">
        <v>106</v>
      </c>
    </row>
    <row r="181" spans="1:18" ht="16.5" hidden="1" customHeight="1" x14ac:dyDescent="0.2">
      <c r="A181" s="13"/>
      <c r="B181" s="505"/>
      <c r="C181" s="505"/>
      <c r="D181" s="505"/>
      <c r="E181" s="505"/>
      <c r="F181" s="505"/>
      <c r="G181" s="505"/>
      <c r="H181" s="505"/>
      <c r="I181" s="505"/>
      <c r="J181" s="505"/>
      <c r="K181" s="32" t="s">
        <v>113</v>
      </c>
      <c r="L181" s="506"/>
      <c r="M181" s="33"/>
      <c r="N181" s="34"/>
      <c r="O181" s="505"/>
      <c r="P181" s="504"/>
      <c r="Q181" s="19" t="s">
        <v>114</v>
      </c>
      <c r="R181" s="502" t="s">
        <v>106</v>
      </c>
    </row>
    <row r="182" spans="1:18" ht="16.5" hidden="1" customHeight="1" x14ac:dyDescent="0.2">
      <c r="A182" s="13"/>
      <c r="B182" s="505"/>
      <c r="C182" s="505"/>
      <c r="D182" s="505"/>
      <c r="E182" s="505"/>
      <c r="F182" s="505"/>
      <c r="G182" s="505"/>
      <c r="H182" s="505"/>
      <c r="I182" s="505"/>
      <c r="J182" s="505"/>
      <c r="K182" s="32" t="s">
        <v>115</v>
      </c>
      <c r="L182" s="506"/>
      <c r="M182" s="33"/>
      <c r="N182" s="34"/>
      <c r="O182" s="505"/>
      <c r="P182" s="504"/>
      <c r="Q182" s="19" t="s">
        <v>116</v>
      </c>
      <c r="R182" s="502" t="s">
        <v>106</v>
      </c>
    </row>
    <row r="183" spans="1:18" ht="16.5" hidden="1" customHeight="1" x14ac:dyDescent="0.2">
      <c r="A183" s="13"/>
      <c r="B183" s="505"/>
      <c r="C183" s="505"/>
      <c r="D183" s="505"/>
      <c r="E183" s="505"/>
      <c r="F183" s="505"/>
      <c r="G183" s="505"/>
      <c r="H183" s="505"/>
      <c r="I183" s="505"/>
      <c r="J183" s="505"/>
      <c r="K183" s="32" t="s">
        <v>117</v>
      </c>
      <c r="L183" s="506"/>
      <c r="M183" s="33"/>
      <c r="N183" s="34"/>
      <c r="O183" s="505"/>
      <c r="P183" s="504"/>
      <c r="Q183" s="23" t="s">
        <v>118</v>
      </c>
      <c r="R183" s="502" t="s">
        <v>106</v>
      </c>
    </row>
    <row r="184" spans="1:18" ht="16.5" hidden="1" customHeight="1" x14ac:dyDescent="0.2">
      <c r="A184" s="13"/>
      <c r="B184" s="505" t="s">
        <v>177</v>
      </c>
      <c r="C184" s="505" t="s">
        <v>162</v>
      </c>
      <c r="D184" s="505" t="s">
        <v>178</v>
      </c>
      <c r="E184" s="505" t="s">
        <v>136</v>
      </c>
      <c r="F184" s="505" t="s">
        <v>97</v>
      </c>
      <c r="G184" s="505" t="s">
        <v>121</v>
      </c>
      <c r="H184" s="505" t="s">
        <v>140</v>
      </c>
      <c r="I184" s="505" t="s">
        <v>100</v>
      </c>
      <c r="J184" s="505"/>
      <c r="K184" s="32" t="s">
        <v>101</v>
      </c>
      <c r="L184" s="506"/>
      <c r="M184" s="33"/>
      <c r="N184" s="34"/>
      <c r="O184" s="505"/>
      <c r="P184" s="504"/>
      <c r="Q184" s="26" t="s">
        <v>102</v>
      </c>
      <c r="R184" s="502" t="s">
        <v>103</v>
      </c>
    </row>
    <row r="185" spans="1:18" ht="16.5" hidden="1" customHeight="1" x14ac:dyDescent="0.2">
      <c r="A185" s="13"/>
      <c r="B185" s="505"/>
      <c r="C185" s="505"/>
      <c r="D185" s="505"/>
      <c r="E185" s="505"/>
      <c r="F185" s="505"/>
      <c r="G185" s="505"/>
      <c r="H185" s="505"/>
      <c r="I185" s="505"/>
      <c r="J185" s="505"/>
      <c r="K185" s="35" t="s">
        <v>104</v>
      </c>
      <c r="L185" s="506"/>
      <c r="M185" s="33"/>
      <c r="N185" s="34"/>
      <c r="O185" s="505"/>
      <c r="P185" s="504"/>
      <c r="Q185" s="22" t="s">
        <v>105</v>
      </c>
      <c r="R185" s="502" t="s">
        <v>106</v>
      </c>
    </row>
    <row r="186" spans="1:18" ht="16.5" hidden="1" customHeight="1" x14ac:dyDescent="0.2">
      <c r="A186" s="13"/>
      <c r="B186" s="505"/>
      <c r="C186" s="505"/>
      <c r="D186" s="505"/>
      <c r="E186" s="505"/>
      <c r="F186" s="505"/>
      <c r="G186" s="505"/>
      <c r="H186" s="505"/>
      <c r="I186" s="505"/>
      <c r="J186" s="505"/>
      <c r="K186" s="35" t="s">
        <v>107</v>
      </c>
      <c r="L186" s="506"/>
      <c r="M186" s="33"/>
      <c r="N186" s="34"/>
      <c r="O186" s="505"/>
      <c r="P186" s="504"/>
      <c r="Q186" s="22" t="s">
        <v>108</v>
      </c>
      <c r="R186" s="502" t="s">
        <v>106</v>
      </c>
    </row>
    <row r="187" spans="1:18" ht="16.5" hidden="1" customHeight="1" x14ac:dyDescent="0.2">
      <c r="A187" s="13"/>
      <c r="B187" s="505"/>
      <c r="C187" s="505"/>
      <c r="D187" s="505"/>
      <c r="E187" s="505"/>
      <c r="F187" s="505"/>
      <c r="G187" s="505"/>
      <c r="H187" s="505"/>
      <c r="I187" s="505"/>
      <c r="J187" s="505"/>
      <c r="K187" s="35" t="s">
        <v>109</v>
      </c>
      <c r="L187" s="506"/>
      <c r="M187" s="33"/>
      <c r="N187" s="34"/>
      <c r="O187" s="505"/>
      <c r="P187" s="504"/>
      <c r="Q187" s="22" t="s">
        <v>110</v>
      </c>
      <c r="R187" s="502" t="s">
        <v>106</v>
      </c>
    </row>
    <row r="188" spans="1:18" ht="16.5" hidden="1" customHeight="1" x14ac:dyDescent="0.2">
      <c r="A188" s="13"/>
      <c r="B188" s="505"/>
      <c r="C188" s="505"/>
      <c r="D188" s="505"/>
      <c r="E188" s="505"/>
      <c r="F188" s="505"/>
      <c r="G188" s="505"/>
      <c r="H188" s="505"/>
      <c r="I188" s="505"/>
      <c r="J188" s="505"/>
      <c r="K188" s="35" t="s">
        <v>111</v>
      </c>
      <c r="L188" s="506"/>
      <c r="M188" s="33"/>
      <c r="N188" s="34"/>
      <c r="O188" s="505"/>
      <c r="P188" s="504"/>
      <c r="Q188" s="22" t="s">
        <v>112</v>
      </c>
      <c r="R188" s="502" t="s">
        <v>106</v>
      </c>
    </row>
    <row r="189" spans="1:18" ht="16.5" hidden="1" customHeight="1" x14ac:dyDescent="0.2">
      <c r="A189" s="13"/>
      <c r="B189" s="505"/>
      <c r="C189" s="505"/>
      <c r="D189" s="505"/>
      <c r="E189" s="505"/>
      <c r="F189" s="505"/>
      <c r="G189" s="505"/>
      <c r="H189" s="505"/>
      <c r="I189" s="505"/>
      <c r="J189" s="505"/>
      <c r="K189" s="32" t="s">
        <v>113</v>
      </c>
      <c r="L189" s="506"/>
      <c r="M189" s="33"/>
      <c r="N189" s="34"/>
      <c r="O189" s="505"/>
      <c r="P189" s="504"/>
      <c r="Q189" s="19" t="s">
        <v>114</v>
      </c>
      <c r="R189" s="502" t="s">
        <v>106</v>
      </c>
    </row>
    <row r="190" spans="1:18" ht="16.5" hidden="1" customHeight="1" x14ac:dyDescent="0.2">
      <c r="A190" s="13"/>
      <c r="B190" s="505"/>
      <c r="C190" s="505"/>
      <c r="D190" s="505"/>
      <c r="E190" s="505"/>
      <c r="F190" s="505"/>
      <c r="G190" s="505"/>
      <c r="H190" s="505"/>
      <c r="I190" s="505"/>
      <c r="J190" s="505"/>
      <c r="K190" s="32" t="s">
        <v>115</v>
      </c>
      <c r="L190" s="506"/>
      <c r="M190" s="33"/>
      <c r="N190" s="34"/>
      <c r="O190" s="505"/>
      <c r="P190" s="504"/>
      <c r="Q190" s="19" t="s">
        <v>116</v>
      </c>
      <c r="R190" s="502" t="s">
        <v>106</v>
      </c>
    </row>
    <row r="191" spans="1:18" ht="16.5" hidden="1" customHeight="1" x14ac:dyDescent="0.2">
      <c r="A191" s="13"/>
      <c r="B191" s="505"/>
      <c r="C191" s="505"/>
      <c r="D191" s="505"/>
      <c r="E191" s="505"/>
      <c r="F191" s="505"/>
      <c r="G191" s="505"/>
      <c r="H191" s="505"/>
      <c r="I191" s="505"/>
      <c r="J191" s="505"/>
      <c r="K191" s="32" t="s">
        <v>117</v>
      </c>
      <c r="L191" s="506"/>
      <c r="M191" s="33"/>
      <c r="N191" s="34"/>
      <c r="O191" s="505"/>
      <c r="P191" s="504"/>
      <c r="Q191" s="23" t="s">
        <v>118</v>
      </c>
      <c r="R191" s="502" t="s">
        <v>106</v>
      </c>
    </row>
    <row r="192" spans="1:18" ht="16.5" customHeight="1" x14ac:dyDescent="0.2">
      <c r="A192" s="13"/>
      <c r="B192" s="505" t="s">
        <v>179</v>
      </c>
      <c r="C192" s="505" t="s">
        <v>180</v>
      </c>
      <c r="D192" s="505" t="s">
        <v>181</v>
      </c>
      <c r="E192" s="505" t="s">
        <v>126</v>
      </c>
      <c r="F192" s="505" t="s">
        <v>97</v>
      </c>
      <c r="G192" s="505" t="s">
        <v>121</v>
      </c>
      <c r="H192" s="505" t="s">
        <v>140</v>
      </c>
      <c r="I192" s="505" t="s">
        <v>100</v>
      </c>
      <c r="J192" s="505"/>
      <c r="K192" s="32" t="s">
        <v>101</v>
      </c>
      <c r="L192" s="506" t="s">
        <v>206</v>
      </c>
      <c r="M192" s="33">
        <v>81.8</v>
      </c>
      <c r="N192" s="34"/>
      <c r="O192" s="505" t="s">
        <v>205</v>
      </c>
      <c r="P192" s="504"/>
      <c r="Q192" s="26" t="s">
        <v>102</v>
      </c>
      <c r="R192" s="502" t="s">
        <v>103</v>
      </c>
    </row>
    <row r="193" spans="1:18" ht="16.5" customHeight="1" x14ac:dyDescent="0.2">
      <c r="A193" s="13"/>
      <c r="B193" s="505"/>
      <c r="C193" s="505"/>
      <c r="D193" s="505"/>
      <c r="E193" s="505"/>
      <c r="F193" s="505"/>
      <c r="G193" s="505"/>
      <c r="H193" s="505"/>
      <c r="I193" s="505"/>
      <c r="J193" s="505"/>
      <c r="K193" s="35" t="s">
        <v>104</v>
      </c>
      <c r="L193" s="506"/>
      <c r="M193" s="33"/>
      <c r="N193" s="34"/>
      <c r="O193" s="505"/>
      <c r="P193" s="504"/>
      <c r="Q193" s="22" t="s">
        <v>105</v>
      </c>
      <c r="R193" s="502" t="s">
        <v>106</v>
      </c>
    </row>
    <row r="194" spans="1:18" ht="16.5" customHeight="1" x14ac:dyDescent="0.2">
      <c r="A194" s="13"/>
      <c r="B194" s="505"/>
      <c r="C194" s="505"/>
      <c r="D194" s="505"/>
      <c r="E194" s="505"/>
      <c r="F194" s="505"/>
      <c r="G194" s="505"/>
      <c r="H194" s="505"/>
      <c r="I194" s="505"/>
      <c r="J194" s="505"/>
      <c r="K194" s="35" t="s">
        <v>107</v>
      </c>
      <c r="L194" s="506"/>
      <c r="M194" s="33"/>
      <c r="N194" s="34"/>
      <c r="O194" s="505"/>
      <c r="P194" s="504"/>
      <c r="Q194" s="22" t="s">
        <v>108</v>
      </c>
      <c r="R194" s="502" t="s">
        <v>106</v>
      </c>
    </row>
    <row r="195" spans="1:18" ht="16.5" customHeight="1" x14ac:dyDescent="0.2">
      <c r="A195" s="13"/>
      <c r="B195" s="505"/>
      <c r="C195" s="505"/>
      <c r="D195" s="505"/>
      <c r="E195" s="505"/>
      <c r="F195" s="505"/>
      <c r="G195" s="505"/>
      <c r="H195" s="505"/>
      <c r="I195" s="505"/>
      <c r="J195" s="505"/>
      <c r="K195" s="35" t="s">
        <v>109</v>
      </c>
      <c r="L195" s="506"/>
      <c r="M195" s="33">
        <v>81.8</v>
      </c>
      <c r="N195" s="34"/>
      <c r="O195" s="505"/>
      <c r="P195" s="504"/>
      <c r="Q195" s="22" t="s">
        <v>110</v>
      </c>
      <c r="R195" s="502" t="s">
        <v>106</v>
      </c>
    </row>
    <row r="196" spans="1:18" ht="16.5" customHeight="1" x14ac:dyDescent="0.2">
      <c r="A196" s="13"/>
      <c r="B196" s="505"/>
      <c r="C196" s="505"/>
      <c r="D196" s="505"/>
      <c r="E196" s="505"/>
      <c r="F196" s="505"/>
      <c r="G196" s="505"/>
      <c r="H196" s="505"/>
      <c r="I196" s="505"/>
      <c r="J196" s="505"/>
      <c r="K196" s="35" t="s">
        <v>111</v>
      </c>
      <c r="L196" s="506"/>
      <c r="M196" s="33"/>
      <c r="N196" s="34"/>
      <c r="O196" s="505"/>
      <c r="P196" s="504"/>
      <c r="Q196" s="22" t="s">
        <v>112</v>
      </c>
      <c r="R196" s="502" t="s">
        <v>106</v>
      </c>
    </row>
    <row r="197" spans="1:18" ht="16.5" customHeight="1" x14ac:dyDescent="0.2">
      <c r="A197" s="13"/>
      <c r="B197" s="505"/>
      <c r="C197" s="505"/>
      <c r="D197" s="505"/>
      <c r="E197" s="505"/>
      <c r="F197" s="505"/>
      <c r="G197" s="505"/>
      <c r="H197" s="505"/>
      <c r="I197" s="505"/>
      <c r="J197" s="505"/>
      <c r="K197" s="32" t="s">
        <v>113</v>
      </c>
      <c r="L197" s="506"/>
      <c r="M197" s="33"/>
      <c r="N197" s="34"/>
      <c r="O197" s="505"/>
      <c r="P197" s="504"/>
      <c r="Q197" s="19" t="s">
        <v>114</v>
      </c>
      <c r="R197" s="502" t="s">
        <v>106</v>
      </c>
    </row>
    <row r="198" spans="1:18" ht="16.5" customHeight="1" x14ac:dyDescent="0.2">
      <c r="A198" s="13"/>
      <c r="B198" s="505"/>
      <c r="C198" s="505"/>
      <c r="D198" s="505"/>
      <c r="E198" s="505"/>
      <c r="F198" s="505"/>
      <c r="G198" s="505"/>
      <c r="H198" s="505"/>
      <c r="I198" s="505"/>
      <c r="J198" s="505"/>
      <c r="K198" s="32" t="s">
        <v>115</v>
      </c>
      <c r="L198" s="506"/>
      <c r="M198" s="33"/>
      <c r="N198" s="34"/>
      <c r="O198" s="505"/>
      <c r="P198" s="504"/>
      <c r="Q198" s="19" t="s">
        <v>116</v>
      </c>
      <c r="R198" s="502" t="s">
        <v>106</v>
      </c>
    </row>
    <row r="199" spans="1:18" ht="16.5" customHeight="1" x14ac:dyDescent="0.2">
      <c r="A199" s="13"/>
      <c r="B199" s="505"/>
      <c r="C199" s="505"/>
      <c r="D199" s="505"/>
      <c r="E199" s="505"/>
      <c r="F199" s="505"/>
      <c r="G199" s="505"/>
      <c r="H199" s="505"/>
      <c r="I199" s="505"/>
      <c r="J199" s="505"/>
      <c r="K199" s="32" t="s">
        <v>117</v>
      </c>
      <c r="L199" s="506"/>
      <c r="M199" s="33"/>
      <c r="N199" s="34"/>
      <c r="O199" s="505"/>
      <c r="P199" s="504"/>
      <c r="Q199" s="23" t="s">
        <v>118</v>
      </c>
      <c r="R199" s="502" t="s">
        <v>106</v>
      </c>
    </row>
    <row r="200" spans="1:18" ht="16.5" customHeight="1" x14ac:dyDescent="0.2">
      <c r="A200" s="13"/>
      <c r="B200" s="505" t="s">
        <v>182</v>
      </c>
      <c r="C200" s="505" t="s">
        <v>180</v>
      </c>
      <c r="D200" s="505" t="s">
        <v>61</v>
      </c>
      <c r="E200" s="505" t="s">
        <v>126</v>
      </c>
      <c r="F200" s="505" t="s">
        <v>97</v>
      </c>
      <c r="G200" s="505" t="s">
        <v>121</v>
      </c>
      <c r="H200" s="505" t="s">
        <v>140</v>
      </c>
      <c r="I200" s="505" t="s">
        <v>100</v>
      </c>
      <c r="J200" s="505"/>
      <c r="K200" s="32" t="s">
        <v>101</v>
      </c>
      <c r="L200" s="506"/>
      <c r="M200" s="33"/>
      <c r="N200" s="34"/>
      <c r="O200" s="505"/>
      <c r="P200" s="504"/>
      <c r="Q200" s="26" t="s">
        <v>102</v>
      </c>
      <c r="R200" s="502" t="s">
        <v>103</v>
      </c>
    </row>
    <row r="201" spans="1:18" ht="16.5" customHeight="1" x14ac:dyDescent="0.2">
      <c r="A201" s="13"/>
      <c r="B201" s="505"/>
      <c r="C201" s="505"/>
      <c r="D201" s="505"/>
      <c r="E201" s="505"/>
      <c r="F201" s="505"/>
      <c r="G201" s="505"/>
      <c r="H201" s="505"/>
      <c r="I201" s="505"/>
      <c r="J201" s="505"/>
      <c r="K201" s="35" t="s">
        <v>104</v>
      </c>
      <c r="L201" s="506"/>
      <c r="M201" s="33"/>
      <c r="N201" s="34"/>
      <c r="O201" s="505"/>
      <c r="P201" s="504"/>
      <c r="Q201" s="22" t="s">
        <v>105</v>
      </c>
      <c r="R201" s="502" t="s">
        <v>106</v>
      </c>
    </row>
    <row r="202" spans="1:18" ht="16.5" customHeight="1" x14ac:dyDescent="0.2">
      <c r="A202" s="13"/>
      <c r="B202" s="505"/>
      <c r="C202" s="505"/>
      <c r="D202" s="505"/>
      <c r="E202" s="505"/>
      <c r="F202" s="505"/>
      <c r="G202" s="505"/>
      <c r="H202" s="505"/>
      <c r="I202" s="505"/>
      <c r="J202" s="505"/>
      <c r="K202" s="35" t="s">
        <v>107</v>
      </c>
      <c r="L202" s="506"/>
      <c r="M202" s="33"/>
      <c r="N202" s="34"/>
      <c r="O202" s="505"/>
      <c r="P202" s="504"/>
      <c r="Q202" s="22" t="s">
        <v>108</v>
      </c>
      <c r="R202" s="502" t="s">
        <v>106</v>
      </c>
    </row>
    <row r="203" spans="1:18" ht="16.5" customHeight="1" x14ac:dyDescent="0.2">
      <c r="A203" s="13"/>
      <c r="B203" s="505"/>
      <c r="C203" s="505"/>
      <c r="D203" s="505"/>
      <c r="E203" s="505"/>
      <c r="F203" s="505"/>
      <c r="G203" s="505"/>
      <c r="H203" s="505"/>
      <c r="I203" s="505"/>
      <c r="J203" s="505"/>
      <c r="K203" s="35" t="s">
        <v>109</v>
      </c>
      <c r="L203" s="506"/>
      <c r="M203" s="33"/>
      <c r="N203" s="34"/>
      <c r="O203" s="505"/>
      <c r="P203" s="504"/>
      <c r="Q203" s="22" t="s">
        <v>110</v>
      </c>
      <c r="R203" s="502" t="s">
        <v>106</v>
      </c>
    </row>
    <row r="204" spans="1:18" ht="16.5" customHeight="1" x14ac:dyDescent="0.2">
      <c r="A204" s="13"/>
      <c r="B204" s="505"/>
      <c r="C204" s="505"/>
      <c r="D204" s="505"/>
      <c r="E204" s="505"/>
      <c r="F204" s="505"/>
      <c r="G204" s="505"/>
      <c r="H204" s="505"/>
      <c r="I204" s="505"/>
      <c r="J204" s="505"/>
      <c r="K204" s="35" t="s">
        <v>111</v>
      </c>
      <c r="L204" s="506"/>
      <c r="M204" s="33"/>
      <c r="N204" s="34"/>
      <c r="O204" s="505"/>
      <c r="P204" s="504"/>
      <c r="Q204" s="22" t="s">
        <v>112</v>
      </c>
      <c r="R204" s="502" t="s">
        <v>106</v>
      </c>
    </row>
    <row r="205" spans="1:18" ht="16.5" customHeight="1" x14ac:dyDescent="0.2">
      <c r="A205" s="13"/>
      <c r="B205" s="505"/>
      <c r="C205" s="505"/>
      <c r="D205" s="505"/>
      <c r="E205" s="505"/>
      <c r="F205" s="505"/>
      <c r="G205" s="505"/>
      <c r="H205" s="505"/>
      <c r="I205" s="505"/>
      <c r="J205" s="505"/>
      <c r="K205" s="32" t="s">
        <v>113</v>
      </c>
      <c r="L205" s="506"/>
      <c r="M205" s="33"/>
      <c r="N205" s="34"/>
      <c r="O205" s="505"/>
      <c r="P205" s="504"/>
      <c r="Q205" s="19" t="s">
        <v>114</v>
      </c>
      <c r="R205" s="502" t="s">
        <v>106</v>
      </c>
    </row>
    <row r="206" spans="1:18" ht="16.5" customHeight="1" x14ac:dyDescent="0.2">
      <c r="A206" s="13"/>
      <c r="B206" s="505"/>
      <c r="C206" s="505"/>
      <c r="D206" s="505"/>
      <c r="E206" s="505"/>
      <c r="F206" s="505"/>
      <c r="G206" s="505"/>
      <c r="H206" s="505"/>
      <c r="I206" s="505"/>
      <c r="J206" s="505"/>
      <c r="K206" s="32" t="s">
        <v>115</v>
      </c>
      <c r="L206" s="506"/>
      <c r="M206" s="33"/>
      <c r="N206" s="34"/>
      <c r="O206" s="505"/>
      <c r="P206" s="504"/>
      <c r="Q206" s="19" t="s">
        <v>116</v>
      </c>
      <c r="R206" s="502" t="s">
        <v>106</v>
      </c>
    </row>
    <row r="207" spans="1:18" ht="16.5" customHeight="1" x14ac:dyDescent="0.2">
      <c r="A207" s="13"/>
      <c r="B207" s="505"/>
      <c r="C207" s="505"/>
      <c r="D207" s="505"/>
      <c r="E207" s="505"/>
      <c r="F207" s="505"/>
      <c r="G207" s="505"/>
      <c r="H207" s="505"/>
      <c r="I207" s="505"/>
      <c r="J207" s="505"/>
      <c r="K207" s="32" t="s">
        <v>117</v>
      </c>
      <c r="L207" s="506"/>
      <c r="M207" s="33"/>
      <c r="N207" s="34"/>
      <c r="O207" s="505"/>
      <c r="P207" s="504"/>
      <c r="Q207" s="23" t="s">
        <v>118</v>
      </c>
      <c r="R207" s="502" t="s">
        <v>106</v>
      </c>
    </row>
    <row r="208" spans="1:18" ht="63.95" hidden="1" customHeight="1" x14ac:dyDescent="0.2">
      <c r="A208" s="18"/>
      <c r="B208" s="503" t="s">
        <v>183</v>
      </c>
      <c r="C208" s="503" t="s">
        <v>184</v>
      </c>
      <c r="D208" s="503" t="s">
        <v>185</v>
      </c>
      <c r="E208" s="503" t="s">
        <v>186</v>
      </c>
      <c r="F208" s="503" t="s">
        <v>187</v>
      </c>
      <c r="G208" s="503" t="s">
        <v>121</v>
      </c>
      <c r="H208" s="503" t="s">
        <v>122</v>
      </c>
      <c r="I208" s="503" t="s">
        <v>100</v>
      </c>
      <c r="J208" s="503" t="s">
        <v>188</v>
      </c>
      <c r="K208" s="27" t="s">
        <v>101</v>
      </c>
      <c r="L208" s="507"/>
      <c r="M208" s="28"/>
      <c r="N208" s="29"/>
      <c r="O208" s="503"/>
      <c r="P208" s="501"/>
      <c r="Q208" s="26" t="s">
        <v>102</v>
      </c>
      <c r="R208" s="502" t="s">
        <v>103</v>
      </c>
    </row>
    <row r="209" spans="1:18" ht="16.5" hidden="1" customHeight="1" x14ac:dyDescent="0.2">
      <c r="A209" s="18"/>
      <c r="B209" s="501"/>
      <c r="C209" s="501"/>
      <c r="D209" s="501"/>
      <c r="E209" s="501"/>
      <c r="F209" s="501"/>
      <c r="G209" s="501"/>
      <c r="H209" s="501"/>
      <c r="I209" s="501"/>
      <c r="J209" s="501"/>
      <c r="K209" s="22" t="s">
        <v>104</v>
      </c>
      <c r="L209" s="508"/>
      <c r="M209" s="20"/>
      <c r="N209" s="21"/>
      <c r="O209" s="501"/>
      <c r="P209" s="501"/>
      <c r="Q209" s="22" t="s">
        <v>105</v>
      </c>
      <c r="R209" s="502" t="s">
        <v>106</v>
      </c>
    </row>
    <row r="210" spans="1:18" ht="16.5" hidden="1" customHeight="1" x14ac:dyDescent="0.2">
      <c r="A210" s="18"/>
      <c r="B210" s="501"/>
      <c r="C210" s="501"/>
      <c r="D210" s="501"/>
      <c r="E210" s="501"/>
      <c r="F210" s="501"/>
      <c r="G210" s="501"/>
      <c r="H210" s="501"/>
      <c r="I210" s="501"/>
      <c r="J210" s="501"/>
      <c r="K210" s="22" t="s">
        <v>107</v>
      </c>
      <c r="L210" s="508"/>
      <c r="M210" s="20"/>
      <c r="N210" s="21"/>
      <c r="O210" s="501"/>
      <c r="P210" s="501"/>
      <c r="Q210" s="22" t="s">
        <v>108</v>
      </c>
      <c r="R210" s="502" t="s">
        <v>106</v>
      </c>
    </row>
    <row r="211" spans="1:18" ht="16.5" hidden="1" customHeight="1" x14ac:dyDescent="0.2">
      <c r="A211" s="18"/>
      <c r="B211" s="501"/>
      <c r="C211" s="501"/>
      <c r="D211" s="501"/>
      <c r="E211" s="501"/>
      <c r="F211" s="501"/>
      <c r="G211" s="501"/>
      <c r="H211" s="501"/>
      <c r="I211" s="501"/>
      <c r="J211" s="501"/>
      <c r="K211" s="22" t="s">
        <v>109</v>
      </c>
      <c r="L211" s="508"/>
      <c r="M211" s="20"/>
      <c r="N211" s="21"/>
      <c r="O211" s="501"/>
      <c r="P211" s="501"/>
      <c r="Q211" s="22" t="s">
        <v>110</v>
      </c>
      <c r="R211" s="502" t="s">
        <v>106</v>
      </c>
    </row>
    <row r="212" spans="1:18" ht="16.5" hidden="1" customHeight="1" x14ac:dyDescent="0.2">
      <c r="A212" s="18"/>
      <c r="B212" s="501"/>
      <c r="C212" s="501"/>
      <c r="D212" s="501"/>
      <c r="E212" s="501"/>
      <c r="F212" s="501"/>
      <c r="G212" s="501"/>
      <c r="H212" s="501"/>
      <c r="I212" s="501"/>
      <c r="J212" s="501"/>
      <c r="K212" s="22" t="s">
        <v>111</v>
      </c>
      <c r="L212" s="508"/>
      <c r="M212" s="20"/>
      <c r="N212" s="21"/>
      <c r="O212" s="501"/>
      <c r="P212" s="501"/>
      <c r="Q212" s="22" t="s">
        <v>112</v>
      </c>
      <c r="R212" s="502" t="s">
        <v>106</v>
      </c>
    </row>
    <row r="213" spans="1:18" ht="16.5" hidden="1" customHeight="1" x14ac:dyDescent="0.2">
      <c r="A213" s="18"/>
      <c r="B213" s="501"/>
      <c r="C213" s="501"/>
      <c r="D213" s="501"/>
      <c r="E213" s="501"/>
      <c r="F213" s="501"/>
      <c r="G213" s="501"/>
      <c r="H213" s="501"/>
      <c r="I213" s="501"/>
      <c r="J213" s="501"/>
      <c r="K213" s="19" t="s">
        <v>113</v>
      </c>
      <c r="L213" s="508"/>
      <c r="M213" s="20"/>
      <c r="N213" s="21"/>
      <c r="O213" s="501"/>
      <c r="P213" s="501"/>
      <c r="Q213" s="19" t="s">
        <v>114</v>
      </c>
      <c r="R213" s="502" t="s">
        <v>106</v>
      </c>
    </row>
    <row r="214" spans="1:18" ht="16.5" hidden="1" customHeight="1" x14ac:dyDescent="0.2">
      <c r="A214" s="18"/>
      <c r="B214" s="501"/>
      <c r="C214" s="501"/>
      <c r="D214" s="501"/>
      <c r="E214" s="501"/>
      <c r="F214" s="501"/>
      <c r="G214" s="501"/>
      <c r="H214" s="501"/>
      <c r="I214" s="501"/>
      <c r="J214" s="501"/>
      <c r="K214" s="19" t="s">
        <v>115</v>
      </c>
      <c r="L214" s="508"/>
      <c r="M214" s="20"/>
      <c r="N214" s="21"/>
      <c r="O214" s="501"/>
      <c r="P214" s="501"/>
      <c r="Q214" s="19" t="s">
        <v>116</v>
      </c>
      <c r="R214" s="502" t="s">
        <v>106</v>
      </c>
    </row>
    <row r="215" spans="1:18" ht="16.5" hidden="1" customHeight="1" x14ac:dyDescent="0.2">
      <c r="A215" s="18"/>
      <c r="B215" s="501"/>
      <c r="C215" s="501"/>
      <c r="D215" s="501"/>
      <c r="E215" s="501"/>
      <c r="F215" s="501"/>
      <c r="G215" s="501"/>
      <c r="H215" s="501"/>
      <c r="I215" s="501"/>
      <c r="J215" s="501"/>
      <c r="K215" s="23" t="s">
        <v>117</v>
      </c>
      <c r="L215" s="508"/>
      <c r="M215" s="24"/>
      <c r="N215" s="25"/>
      <c r="O215" s="501"/>
      <c r="P215" s="501"/>
      <c r="Q215" s="23" t="s">
        <v>118</v>
      </c>
      <c r="R215" s="502" t="s">
        <v>106</v>
      </c>
    </row>
  </sheetData>
  <autoFilter ref="A6:R215" xr:uid="{00000000-0009-0000-0000-000002000000}">
    <filterColumn colId="11" showButton="0"/>
  </autoFilter>
  <customSheetViews>
    <customSheetView guid="{AD96A141-A2B4-423B-8999-3E5C10D34CC8}" scale="70" showGridLines="0" showAutoFilter="1" hiddenRows="1" hiddenColumns="1" state="hidden">
      <pane xSplit="11" ySplit="70" topLeftCell="L74" activePane="bottomRight" state="frozen"/>
      <selection pane="bottomRight" activeCell="L192" sqref="L192:L199"/>
      <pageMargins left="0.15748031496062992" right="0.15748031496062992" top="0.15748031496062992" bottom="0.27559055118110237" header="0.39370078740157483" footer="0.15748031496062992"/>
      <pageSetup paperSize="9" scale="70" fitToHeight="2" pageOrder="overThenDown" orientation="landscape" r:id="rId1"/>
      <headerFooter>
        <oddFooter>&amp;C&amp;"Microsoft Sans Serif"&amp;8 Страница &amp;P из &amp;N</oddFooter>
      </headerFooter>
      <autoFilter ref="A6:R215" xr:uid="{DD89B1F9-5363-418D-A782-D1472AFC3598}">
        <filterColumn colId="11" showButton="0"/>
      </autoFilter>
    </customSheetView>
    <customSheetView guid="{5C734244-E667-4290-9480-AEA5646ABC9C}" scale="70" showPageBreaks="1" showGridLines="0" showAutoFilter="1" hiddenRows="1" hiddenColumns="1" state="hidden">
      <pane xSplit="11" ySplit="70" topLeftCell="L74" activePane="bottomRight" state="frozen"/>
      <selection pane="bottomRight" activeCell="L192" sqref="L192:L199"/>
      <pageMargins left="0.15748031496062992" right="0.15748031496062992" top="0.15748031496062992" bottom="0.27559055118110237" header="0.39370078740157483" footer="0.15748031496062992"/>
      <pageSetup paperSize="9" scale="70" fitToHeight="2" pageOrder="overThenDown" orientation="landscape" r:id="rId2"/>
      <headerFooter>
        <oddFooter>&amp;C&amp;"Microsoft Sans Serif"&amp;8 Страница &amp;P из &amp;N</oddFooter>
      </headerFooter>
      <autoFilter ref="A6:R215" xr:uid="{4ECC707C-1949-425D-BE9F-F71942CB8A98}">
        <filterColumn colId="11" showButton="0"/>
      </autoFilter>
    </customSheetView>
    <customSheetView guid="{1CC98A13-5957-4545-8CDB-9EFD801AD137}" scale="70" showPageBreaks="1" showGridLines="0" showAutoFilter="1" hiddenRows="1" hiddenColumns="1" state="hidden">
      <pane xSplit="11" ySplit="70" topLeftCell="L74" activePane="bottomRight" state="frozen"/>
      <selection pane="bottomRight" activeCell="L192" sqref="L192:L199"/>
      <pageMargins left="0.15748031496062992" right="0.15748031496062992" top="0.15748031496062992" bottom="0.27559055118110237" header="0.39370078740157483" footer="0.15748031496062992"/>
      <pageSetup paperSize="9" scale="70" fitToHeight="2" pageOrder="overThenDown" orientation="landscape" r:id="rId3"/>
      <headerFooter>
        <oddFooter>&amp;C&amp;"Microsoft Sans Serif"&amp;8 Страница &amp;P из &amp;N</oddFooter>
      </headerFooter>
      <autoFilter ref="A6:R215" xr:uid="{42FD1875-1646-4DC8-A3C9-88CC58EE1F55}">
        <filterColumn colId="11" showButton="0"/>
      </autoFilter>
    </customSheetView>
    <customSheetView guid="{8AE9B67D-339A-4F77-9450-CF85C868FEC9}" scale="70" showPageBreaks="1" showGridLines="0" showAutoFilter="1" hiddenRows="1" hiddenColumns="1" state="hidden">
      <pane xSplit="11" ySplit="70" topLeftCell="L74" activePane="bottomRight" state="frozen"/>
      <selection pane="bottomRight" activeCell="L192" sqref="L192:L199"/>
      <pageMargins left="0.15748031496062992" right="0.15748031496062992" top="0.15748031496062992" bottom="0.27559055118110237" header="0.39370078740157483" footer="0.15748031496062992"/>
      <pageSetup paperSize="9" scale="70" fitToHeight="2" pageOrder="overThenDown" orientation="landscape" r:id="rId4"/>
      <headerFooter>
        <oddFooter>&amp;C&amp;"Microsoft Sans Serif"&amp;8 Страница &amp;P из &amp;N</oddFooter>
      </headerFooter>
      <autoFilter ref="A6:R215" xr:uid="{F9A50095-85A6-4965-BB11-E7E6CB1E49E5}">
        <filterColumn colId="11" showButton="0"/>
      </autoFilter>
    </customSheetView>
    <customSheetView guid="{CCACB5C2-CBBB-448A-BF9A-B72E04293B84}" scale="70" showGridLines="0" showAutoFilter="1" hiddenRows="1" hiddenColumns="1" state="hidden">
      <pane xSplit="11" ySplit="70" topLeftCell="L74" activePane="bottomRight" state="frozen"/>
      <selection pane="bottomRight" activeCell="L192" sqref="L192:L199"/>
      <pageMargins left="0.15748031496062992" right="0.15748031496062992" top="0.15748031496062992" bottom="0.27559055118110237" header="0.39370078740157483" footer="0.15748031496062992"/>
      <pageSetup paperSize="9" scale="70" fitToHeight="2" pageOrder="overThenDown" orientation="landscape" r:id="rId5"/>
      <headerFooter>
        <oddFooter>&amp;C&amp;"Microsoft Sans Serif"&amp;8 Страница &amp;P из &amp;N</oddFooter>
      </headerFooter>
      <autoFilter ref="A6:R215" xr:uid="{8E94A2F0-033C-48AF-AD6C-13561F7F926D}">
        <filterColumn colId="11" showButton="0"/>
      </autoFilter>
    </customSheetView>
    <customSheetView guid="{F3D5F211-42AC-4494-87EC-2DBC0F604C78}" scale="70" showGridLines="0" showAutoFilter="1" hiddenRows="1" hiddenColumns="1" state="hidden">
      <pane xSplit="11" ySplit="70" topLeftCell="L74" activePane="bottomRight" state="frozen"/>
      <selection pane="bottomRight" activeCell="L192" sqref="L192:L199"/>
      <pageMargins left="0.15748031496062992" right="0.15748031496062992" top="0.15748031496062992" bottom="0.27559055118110237" header="0.39370078740157483" footer="0.15748031496062992"/>
      <pageSetup paperSize="9" scale="70" fitToHeight="2" pageOrder="overThenDown" orientation="landscape" r:id="rId6"/>
      <headerFooter>
        <oddFooter>&amp;C&amp;"Microsoft Sans Serif"&amp;8 Страница &amp;P из &amp;N</oddFooter>
      </headerFooter>
      <autoFilter ref="A6:R215" xr:uid="{25EF9CD2-3D43-4991-8C45-B4765D02D5B4}">
        <filterColumn colId="11" showButton="0"/>
      </autoFilter>
    </customSheetView>
    <customSheetView guid="{15B53244-8796-4AF2-B69B-D176C8F686F5}" scale="70" showGridLines="0" showAutoFilter="1" hiddenRows="1" hiddenColumns="1" state="hidden">
      <pane xSplit="11" ySplit="70" topLeftCell="L74" activePane="bottomRight" state="frozen"/>
      <selection pane="bottomRight" activeCell="L192" sqref="L192:L199"/>
      <pageMargins left="0.15748031496062992" right="0.15748031496062992" top="0.15748031496062992" bottom="0.27559055118110237" header="0.39370078740157483" footer="0.15748031496062992"/>
      <pageSetup paperSize="9" scale="70" fitToHeight="2" pageOrder="overThenDown" orientation="landscape" r:id="rId7"/>
      <headerFooter>
        <oddFooter>&amp;C&amp;"Microsoft Sans Serif"&amp;8 Страница &amp;P из &amp;N</oddFooter>
      </headerFooter>
      <autoFilter ref="A6:R215" xr:uid="{A754EABB-F1F6-4DDE-9768-86B8CB24E953}">
        <filterColumn colId="11" showButton="0"/>
      </autoFilter>
    </customSheetView>
    <customSheetView guid="{01351792-E659-4C4F-87F0-D8E552FFC5ED}" scale="70" showGridLines="0" showAutoFilter="1" hiddenRows="1" hiddenColumns="1" state="hidden">
      <pane xSplit="11" ySplit="70" topLeftCell="L74" activePane="bottomRight" state="frozen"/>
      <selection pane="bottomRight" activeCell="L192" sqref="L192:L199"/>
      <pageMargins left="0.15748031496062992" right="0.15748031496062992" top="0.15748031496062992" bottom="0.27559055118110237" header="0.39370078740157483" footer="0.15748031496062992"/>
      <pageSetup paperSize="9" scale="70" fitToHeight="2" pageOrder="overThenDown" orientation="landscape" r:id="rId8"/>
      <headerFooter>
        <oddFooter>&amp;C&amp;"Microsoft Sans Serif"&amp;8 Страница &amp;P из &amp;N</oddFooter>
      </headerFooter>
      <autoFilter ref="A6:R215" xr:uid="{9E584423-CFC9-4D48-AC06-042E852CEE58}">
        <filterColumn colId="11" showButton="0"/>
      </autoFilter>
    </customSheetView>
    <customSheetView guid="{37834F8D-2171-479E-8152-5E69A1C0424A}" scale="70" showGridLines="0" showAutoFilter="1" hiddenRows="1" hiddenColumns="1" state="hidden">
      <pane xSplit="11" ySplit="70" topLeftCell="L74" activePane="bottomRight" state="frozen"/>
      <selection pane="bottomRight" activeCell="L192" sqref="L192:L199"/>
      <pageMargins left="0.15748031496062992" right="0.15748031496062992" top="0.15748031496062992" bottom="0.27559055118110237" header="0.39370078740157483" footer="0.15748031496062992"/>
      <pageSetup paperSize="9" scale="70" fitToHeight="2" pageOrder="overThenDown" orientation="landscape" r:id="rId9"/>
      <headerFooter>
        <oddFooter>&amp;C&amp;"Microsoft Sans Serif"&amp;8 Страница &amp;P из &amp;N</oddFooter>
      </headerFooter>
      <autoFilter ref="A6:R215" xr:uid="{FF4DCAF2-DFAB-42A7-BC0F-69DE930CD9FF}">
        <filterColumn colId="11" showButton="0"/>
      </autoFilter>
    </customSheetView>
  </customSheetViews>
  <mergeCells count="356">
    <mergeCell ref="B3:E3"/>
    <mergeCell ref="B4:O4"/>
    <mergeCell ref="B5:E5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M6"/>
    <mergeCell ref="N6:N7"/>
    <mergeCell ref="O6:O7"/>
    <mergeCell ref="P6:P7"/>
    <mergeCell ref="R6:R7"/>
    <mergeCell ref="B8:B15"/>
    <mergeCell ref="C8:C15"/>
    <mergeCell ref="D8:D15"/>
    <mergeCell ref="E8:E15"/>
    <mergeCell ref="F8:F15"/>
    <mergeCell ref="G8:G15"/>
    <mergeCell ref="H8:H15"/>
    <mergeCell ref="I8:I15"/>
    <mergeCell ref="J8:J15"/>
    <mergeCell ref="L8:L15"/>
    <mergeCell ref="O8:O15"/>
    <mergeCell ref="P8:P15"/>
    <mergeCell ref="R8:R15"/>
    <mergeCell ref="B16:B23"/>
    <mergeCell ref="C16:C23"/>
    <mergeCell ref="D16:D23"/>
    <mergeCell ref="E16:E23"/>
    <mergeCell ref="F16:F23"/>
    <mergeCell ref="P16:P23"/>
    <mergeCell ref="R16:R23"/>
    <mergeCell ref="B24:B31"/>
    <mergeCell ref="C24:C31"/>
    <mergeCell ref="D24:D31"/>
    <mergeCell ref="E24:E31"/>
    <mergeCell ref="F24:F31"/>
    <mergeCell ref="G24:G31"/>
    <mergeCell ref="H24:H31"/>
    <mergeCell ref="I24:I31"/>
    <mergeCell ref="P24:P31"/>
    <mergeCell ref="R24:R31"/>
    <mergeCell ref="H40:H47"/>
    <mergeCell ref="I40:I47"/>
    <mergeCell ref="G32:G39"/>
    <mergeCell ref="H32:H39"/>
    <mergeCell ref="I32:I39"/>
    <mergeCell ref="L32:L39"/>
    <mergeCell ref="O32:O39"/>
    <mergeCell ref="G16:G23"/>
    <mergeCell ref="H16:H23"/>
    <mergeCell ref="I16:I23"/>
    <mergeCell ref="J16:J23"/>
    <mergeCell ref="L16:L23"/>
    <mergeCell ref="O16:O23"/>
    <mergeCell ref="B32:B39"/>
    <mergeCell ref="C32:C39"/>
    <mergeCell ref="D32:D39"/>
    <mergeCell ref="E32:E39"/>
    <mergeCell ref="F32:F39"/>
    <mergeCell ref="P32:P39"/>
    <mergeCell ref="R32:R39"/>
    <mergeCell ref="J32:J39"/>
    <mergeCell ref="J24:J31"/>
    <mergeCell ref="L24:L31"/>
    <mergeCell ref="O24:O31"/>
    <mergeCell ref="B40:B47"/>
    <mergeCell ref="C40:C47"/>
    <mergeCell ref="D40:D47"/>
    <mergeCell ref="E40:E47"/>
    <mergeCell ref="F40:F47"/>
    <mergeCell ref="G40:G47"/>
    <mergeCell ref="P40:P47"/>
    <mergeCell ref="R40:R47"/>
    <mergeCell ref="B48:B55"/>
    <mergeCell ref="C48:C55"/>
    <mergeCell ref="D48:D55"/>
    <mergeCell ref="E48:E55"/>
    <mergeCell ref="F48:F55"/>
    <mergeCell ref="P48:P55"/>
    <mergeCell ref="R48:R55"/>
    <mergeCell ref="J48:J55"/>
    <mergeCell ref="G48:G55"/>
    <mergeCell ref="H48:H55"/>
    <mergeCell ref="I48:I55"/>
    <mergeCell ref="J40:J47"/>
    <mergeCell ref="L40:L47"/>
    <mergeCell ref="O40:O47"/>
    <mergeCell ref="L48:L55"/>
    <mergeCell ref="O48:O55"/>
    <mergeCell ref="C64:C71"/>
    <mergeCell ref="D64:D71"/>
    <mergeCell ref="E64:E71"/>
    <mergeCell ref="F64:F71"/>
    <mergeCell ref="P64:P71"/>
    <mergeCell ref="R64:R71"/>
    <mergeCell ref="J64:J71"/>
    <mergeCell ref="L64:L71"/>
    <mergeCell ref="B56:B63"/>
    <mergeCell ref="C56:C63"/>
    <mergeCell ref="D56:D63"/>
    <mergeCell ref="E56:E63"/>
    <mergeCell ref="F56:F63"/>
    <mergeCell ref="G56:G63"/>
    <mergeCell ref="H56:H63"/>
    <mergeCell ref="I56:I63"/>
    <mergeCell ref="L56:L63"/>
    <mergeCell ref="O56:O63"/>
    <mergeCell ref="P56:P63"/>
    <mergeCell ref="G64:G71"/>
    <mergeCell ref="H64:H71"/>
    <mergeCell ref="I64:I71"/>
    <mergeCell ref="R80:R87"/>
    <mergeCell ref="J80:J87"/>
    <mergeCell ref="L80:L87"/>
    <mergeCell ref="J56:J63"/>
    <mergeCell ref="O64:O71"/>
    <mergeCell ref="B72:B79"/>
    <mergeCell ref="C72:C79"/>
    <mergeCell ref="D72:D79"/>
    <mergeCell ref="E72:E79"/>
    <mergeCell ref="F72:F79"/>
    <mergeCell ref="G72:G79"/>
    <mergeCell ref="R72:R79"/>
    <mergeCell ref="G80:G87"/>
    <mergeCell ref="H80:H87"/>
    <mergeCell ref="I80:I87"/>
    <mergeCell ref="J72:J79"/>
    <mergeCell ref="L72:L79"/>
    <mergeCell ref="O72:O79"/>
    <mergeCell ref="P72:P79"/>
    <mergeCell ref="O80:O87"/>
    <mergeCell ref="H72:H79"/>
    <mergeCell ref="I72:I79"/>
    <mergeCell ref="R56:R63"/>
    <mergeCell ref="B64:B71"/>
    <mergeCell ref="B80:B87"/>
    <mergeCell ref="C80:C87"/>
    <mergeCell ref="D80:D87"/>
    <mergeCell ref="E80:E87"/>
    <mergeCell ref="F80:F87"/>
    <mergeCell ref="P80:P87"/>
    <mergeCell ref="L96:L103"/>
    <mergeCell ref="B88:B95"/>
    <mergeCell ref="C88:C95"/>
    <mergeCell ref="D88:D95"/>
    <mergeCell ref="E88:E95"/>
    <mergeCell ref="F88:F95"/>
    <mergeCell ref="G88:G95"/>
    <mergeCell ref="H88:H95"/>
    <mergeCell ref="I88:I95"/>
    <mergeCell ref="L88:L95"/>
    <mergeCell ref="J88:J95"/>
    <mergeCell ref="O96:O103"/>
    <mergeCell ref="B104:B111"/>
    <mergeCell ref="C104:C111"/>
    <mergeCell ref="D104:D111"/>
    <mergeCell ref="E104:E111"/>
    <mergeCell ref="F104:F111"/>
    <mergeCell ref="G104:G111"/>
    <mergeCell ref="R104:R111"/>
    <mergeCell ref="J104:J111"/>
    <mergeCell ref="L104:L111"/>
    <mergeCell ref="O104:O111"/>
    <mergeCell ref="P104:P111"/>
    <mergeCell ref="H104:H111"/>
    <mergeCell ref="I104:I111"/>
    <mergeCell ref="R88:R95"/>
    <mergeCell ref="B96:B103"/>
    <mergeCell ref="C96:C103"/>
    <mergeCell ref="D96:D103"/>
    <mergeCell ref="E96:E103"/>
    <mergeCell ref="F96:F103"/>
    <mergeCell ref="P96:P103"/>
    <mergeCell ref="R96:R103"/>
    <mergeCell ref="J96:J103"/>
    <mergeCell ref="O88:O95"/>
    <mergeCell ref="P88:P95"/>
    <mergeCell ref="G96:G103"/>
    <mergeCell ref="H96:H103"/>
    <mergeCell ref="I96:I103"/>
    <mergeCell ref="B112:B119"/>
    <mergeCell ref="C112:C119"/>
    <mergeCell ref="D112:D119"/>
    <mergeCell ref="E112:E119"/>
    <mergeCell ref="F112:F119"/>
    <mergeCell ref="P112:P119"/>
    <mergeCell ref="R112:R119"/>
    <mergeCell ref="J112:J119"/>
    <mergeCell ref="L112:L119"/>
    <mergeCell ref="G112:G119"/>
    <mergeCell ref="H112:H119"/>
    <mergeCell ref="I112:I119"/>
    <mergeCell ref="O112:O119"/>
    <mergeCell ref="C128:C135"/>
    <mergeCell ref="D128:D135"/>
    <mergeCell ref="E128:E135"/>
    <mergeCell ref="F128:F135"/>
    <mergeCell ref="P128:P135"/>
    <mergeCell ref="R128:R135"/>
    <mergeCell ref="J128:J135"/>
    <mergeCell ref="L128:L135"/>
    <mergeCell ref="B120:B127"/>
    <mergeCell ref="C120:C127"/>
    <mergeCell ref="D120:D127"/>
    <mergeCell ref="E120:E127"/>
    <mergeCell ref="F120:F127"/>
    <mergeCell ref="G120:G127"/>
    <mergeCell ref="H120:H127"/>
    <mergeCell ref="I120:I127"/>
    <mergeCell ref="L120:L127"/>
    <mergeCell ref="O120:O127"/>
    <mergeCell ref="P120:P127"/>
    <mergeCell ref="G128:G135"/>
    <mergeCell ref="H128:H135"/>
    <mergeCell ref="I128:I135"/>
    <mergeCell ref="R144:R151"/>
    <mergeCell ref="J144:J151"/>
    <mergeCell ref="L144:L151"/>
    <mergeCell ref="J120:J127"/>
    <mergeCell ref="O128:O135"/>
    <mergeCell ref="B136:B143"/>
    <mergeCell ref="C136:C143"/>
    <mergeCell ref="D136:D143"/>
    <mergeCell ref="E136:E143"/>
    <mergeCell ref="F136:F143"/>
    <mergeCell ref="G136:G143"/>
    <mergeCell ref="R136:R143"/>
    <mergeCell ref="G144:G151"/>
    <mergeCell ref="H144:H151"/>
    <mergeCell ref="I144:I151"/>
    <mergeCell ref="J136:J143"/>
    <mergeCell ref="L136:L143"/>
    <mergeCell ref="O136:O143"/>
    <mergeCell ref="P136:P143"/>
    <mergeCell ref="O144:O151"/>
    <mergeCell ref="H136:H143"/>
    <mergeCell ref="I136:I143"/>
    <mergeCell ref="R120:R127"/>
    <mergeCell ref="B128:B135"/>
    <mergeCell ref="B144:B151"/>
    <mergeCell ref="C144:C151"/>
    <mergeCell ref="D144:D151"/>
    <mergeCell ref="E144:E151"/>
    <mergeCell ref="F144:F151"/>
    <mergeCell ref="P144:P151"/>
    <mergeCell ref="L160:L167"/>
    <mergeCell ref="B152:B159"/>
    <mergeCell ref="C152:C159"/>
    <mergeCell ref="D152:D159"/>
    <mergeCell ref="E152:E159"/>
    <mergeCell ref="F152:F159"/>
    <mergeCell ref="G152:G159"/>
    <mergeCell ref="H152:H159"/>
    <mergeCell ref="I152:I159"/>
    <mergeCell ref="L152:L159"/>
    <mergeCell ref="J152:J159"/>
    <mergeCell ref="O160:O167"/>
    <mergeCell ref="B168:B175"/>
    <mergeCell ref="C168:C175"/>
    <mergeCell ref="D168:D175"/>
    <mergeCell ref="E168:E175"/>
    <mergeCell ref="F168:F175"/>
    <mergeCell ref="G168:G175"/>
    <mergeCell ref="R168:R175"/>
    <mergeCell ref="J168:J175"/>
    <mergeCell ref="L168:L175"/>
    <mergeCell ref="O168:O175"/>
    <mergeCell ref="P168:P175"/>
    <mergeCell ref="H168:H175"/>
    <mergeCell ref="I168:I175"/>
    <mergeCell ref="R152:R159"/>
    <mergeCell ref="B160:B167"/>
    <mergeCell ref="C160:C167"/>
    <mergeCell ref="D160:D167"/>
    <mergeCell ref="E160:E167"/>
    <mergeCell ref="F160:F167"/>
    <mergeCell ref="P160:P167"/>
    <mergeCell ref="R160:R167"/>
    <mergeCell ref="J160:J167"/>
    <mergeCell ref="O152:O159"/>
    <mergeCell ref="P152:P159"/>
    <mergeCell ref="G160:G167"/>
    <mergeCell ref="H160:H167"/>
    <mergeCell ref="I160:I167"/>
    <mergeCell ref="B176:B183"/>
    <mergeCell ref="C176:C183"/>
    <mergeCell ref="D176:D183"/>
    <mergeCell ref="E176:E183"/>
    <mergeCell ref="F176:F183"/>
    <mergeCell ref="P176:P183"/>
    <mergeCell ref="R176:R183"/>
    <mergeCell ref="J176:J183"/>
    <mergeCell ref="L176:L183"/>
    <mergeCell ref="G176:G183"/>
    <mergeCell ref="H176:H183"/>
    <mergeCell ref="I176:I183"/>
    <mergeCell ref="O176:O183"/>
    <mergeCell ref="P184:P191"/>
    <mergeCell ref="R184:R191"/>
    <mergeCell ref="B192:B199"/>
    <mergeCell ref="C192:C199"/>
    <mergeCell ref="D192:D199"/>
    <mergeCell ref="E192:E199"/>
    <mergeCell ref="F192:F199"/>
    <mergeCell ref="H184:H191"/>
    <mergeCell ref="I184:I191"/>
    <mergeCell ref="O192:O199"/>
    <mergeCell ref="B184:B191"/>
    <mergeCell ref="C184:C191"/>
    <mergeCell ref="D184:D191"/>
    <mergeCell ref="E184:E191"/>
    <mergeCell ref="F184:F191"/>
    <mergeCell ref="G184:G191"/>
    <mergeCell ref="J184:J191"/>
    <mergeCell ref="L184:L191"/>
    <mergeCell ref="O184:O191"/>
    <mergeCell ref="B200:B207"/>
    <mergeCell ref="C200:C207"/>
    <mergeCell ref="D200:D207"/>
    <mergeCell ref="E200:E207"/>
    <mergeCell ref="F200:F207"/>
    <mergeCell ref="G200:G207"/>
    <mergeCell ref="H200:H207"/>
    <mergeCell ref="I200:I207"/>
    <mergeCell ref="L208:L215"/>
    <mergeCell ref="J200:J207"/>
    <mergeCell ref="L200:L207"/>
    <mergeCell ref="B208:B215"/>
    <mergeCell ref="C208:C215"/>
    <mergeCell ref="D208:D215"/>
    <mergeCell ref="E208:E215"/>
    <mergeCell ref="F208:F215"/>
    <mergeCell ref="P208:P215"/>
    <mergeCell ref="R208:R215"/>
    <mergeCell ref="G208:G215"/>
    <mergeCell ref="R200:R207"/>
    <mergeCell ref="H208:H215"/>
    <mergeCell ref="I208:I215"/>
    <mergeCell ref="J208:J215"/>
    <mergeCell ref="P192:P199"/>
    <mergeCell ref="R192:R199"/>
    <mergeCell ref="O208:O215"/>
    <mergeCell ref="O200:O207"/>
    <mergeCell ref="P200:P207"/>
    <mergeCell ref="J192:J199"/>
    <mergeCell ref="L192:L199"/>
    <mergeCell ref="G192:G199"/>
    <mergeCell ref="H192:H199"/>
    <mergeCell ref="I192:I199"/>
  </mergeCells>
  <pageMargins left="0.15748031496062992" right="0.15748031496062992" top="0.15748031496062992" bottom="0.27559055118110237" header="0.39370078740157483" footer="0.15748031496062992"/>
  <pageSetup paperSize="9" scale="70" fitToHeight="2" pageOrder="overThenDown" orientation="landscape" r:id="rId10"/>
  <headerFooter>
    <oddFooter>&amp;C&amp;"Microsoft Sans Serif"&amp;8 Страница &amp;P из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view="pageBreakPreview" zoomScale="60" workbookViewId="0">
      <selection activeCell="N18" sqref="N18"/>
    </sheetView>
  </sheetViews>
  <sheetFormatPr defaultRowHeight="15" x14ac:dyDescent="0.25"/>
  <sheetData/>
  <customSheetViews>
    <customSheetView guid="{AD96A141-A2B4-423B-8999-3E5C10D34CC8}" scale="60" showPageBreaks="1" view="pageBreakPreview">
      <selection activeCell="N18" sqref="N18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форма</vt:lpstr>
      <vt:lpstr>Реестр проектов</vt:lpstr>
      <vt:lpstr>Приложение 2</vt:lpstr>
      <vt:lpstr>Лист1</vt:lpstr>
      <vt:lpstr>'Приложение 2'!Заголовки_для_печати</vt:lpstr>
      <vt:lpstr>'Реестр проектов'!Заголовки_для_печати</vt:lpstr>
      <vt:lpstr>'Реестр проектов'!Область_печати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Медведева</dc:creator>
  <cp:lastModifiedBy>Антоновский Никита Николаевич</cp:lastModifiedBy>
  <cp:lastPrinted>2025-07-09T13:51:55Z</cp:lastPrinted>
  <dcterms:created xsi:type="dcterms:W3CDTF">2018-01-25T11:52:40Z</dcterms:created>
  <dcterms:modified xsi:type="dcterms:W3CDTF">2025-07-30T06:32:43Z</dcterms:modified>
</cp:coreProperties>
</file>