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9040" windowHeight="15840"/>
  </bookViews>
  <sheets>
    <sheet name="Мероприятия" sheetId="4" r:id="rId1"/>
  </sheets>
  <definedNames>
    <definedName name="_ftnref1" localSheetId="0">Мероприятия!#REF!</definedName>
    <definedName name="_xlnm.Print_Titles" localSheetId="0">Мероприятия!$5:$6</definedName>
  </definedNames>
  <calcPr calcId="144525"/>
</workbook>
</file>

<file path=xl/calcChain.xml><?xml version="1.0" encoding="utf-8"?>
<calcChain xmlns="http://schemas.openxmlformats.org/spreadsheetml/2006/main">
  <c r="F152" i="4" l="1"/>
  <c r="F151" i="4"/>
  <c r="F150" i="4"/>
  <c r="F149" i="4"/>
  <c r="F157" i="4"/>
  <c r="F156" i="4"/>
  <c r="F155" i="4"/>
  <c r="F154" i="4"/>
  <c r="D14" i="4" l="1"/>
  <c r="E150" i="4" l="1"/>
  <c r="D15" i="4" l="1"/>
  <c r="D13" i="4"/>
  <c r="I78" i="4" l="1"/>
  <c r="I77" i="4"/>
  <c r="E18" i="4" l="1"/>
  <c r="E19" i="4"/>
  <c r="E15" i="4" l="1"/>
  <c r="E13" i="4"/>
  <c r="D154" i="4"/>
  <c r="E154" i="4"/>
  <c r="D151" i="4"/>
  <c r="E151" i="4"/>
  <c r="D152" i="4"/>
  <c r="D80" i="4" s="1"/>
  <c r="D150" i="4"/>
  <c r="E152" i="4"/>
  <c r="E80" i="4" s="1"/>
  <c r="I153" i="4"/>
  <c r="E39" i="4"/>
  <c r="E38" i="4"/>
  <c r="E84" i="4"/>
  <c r="E79" i="4" s="1"/>
  <c r="E83" i="4"/>
  <c r="E14" i="4"/>
  <c r="E149" i="4" l="1"/>
  <c r="D149" i="4"/>
  <c r="D19" i="4"/>
  <c r="D18" i="4"/>
  <c r="D84" i="4"/>
  <c r="D79" i="4" s="1"/>
  <c r="D83" i="4"/>
  <c r="D39" i="4"/>
  <c r="D38" i="4"/>
  <c r="E132" i="4" l="1"/>
  <c r="E128" i="4"/>
  <c r="D132" i="4"/>
  <c r="D128" i="4"/>
  <c r="E107" i="4" l="1"/>
  <c r="E124" i="4"/>
  <c r="D141" i="4" l="1"/>
  <c r="E141" i="4"/>
  <c r="E138" i="4"/>
  <c r="E137" i="4"/>
  <c r="E78" i="4" s="1"/>
  <c r="D137" i="4"/>
  <c r="D78" i="4" s="1"/>
  <c r="D138" i="4"/>
  <c r="E145" i="4"/>
  <c r="D145" i="4"/>
  <c r="D124" i="4"/>
  <c r="D107" i="4"/>
  <c r="E70" i="4" l="1"/>
  <c r="E136" i="4" l="1"/>
  <c r="E82" i="4" l="1"/>
  <c r="D136" i="4"/>
  <c r="E33" i="4" l="1"/>
  <c r="F88" i="4" l="1"/>
  <c r="E17" i="4" l="1"/>
  <c r="I31" i="4" l="1"/>
  <c r="I26" i="4"/>
  <c r="I21" i="4"/>
  <c r="I16" i="4"/>
  <c r="I70" i="4"/>
  <c r="I68" i="4"/>
  <c r="I114" i="4"/>
  <c r="I113" i="4"/>
  <c r="I112" i="4"/>
  <c r="I111" i="4"/>
  <c r="I166" i="4"/>
  <c r="I165" i="4"/>
  <c r="I164" i="4"/>
  <c r="I186" i="4"/>
  <c r="I185" i="4"/>
  <c r="I184" i="4"/>
  <c r="I201" i="4"/>
  <c r="I196" i="4" s="1"/>
  <c r="I200" i="4"/>
  <c r="I195" i="4" s="1"/>
  <c r="I199" i="4"/>
  <c r="I194" i="4" s="1"/>
  <c r="I160" i="4" l="1"/>
  <c r="I32" i="4"/>
  <c r="I187" i="4"/>
  <c r="I33" i="4"/>
  <c r="I34" i="4"/>
  <c r="I161" i="4"/>
  <c r="I158" i="4"/>
  <c r="I35" i="4"/>
  <c r="I167" i="4"/>
  <c r="I159" i="4"/>
  <c r="I41" i="4"/>
  <c r="I86" i="4"/>
  <c r="I202" i="4"/>
  <c r="I197" i="4"/>
  <c r="I36" i="4" l="1"/>
  <c r="I81" i="4"/>
  <c r="I7" i="4"/>
  <c r="I162" i="4"/>
  <c r="I10" i="4" s="1"/>
  <c r="I8" i="4"/>
  <c r="I79" i="4" l="1"/>
  <c r="I11" i="4"/>
  <c r="I9" i="4" l="1"/>
  <c r="E113" i="4"/>
  <c r="E112" i="4"/>
  <c r="E120" i="4"/>
  <c r="D112" i="4"/>
  <c r="E116" i="4"/>
  <c r="D120" i="4"/>
  <c r="D113" i="4"/>
  <c r="D116" i="4"/>
  <c r="D72" i="4"/>
  <c r="E57" i="4"/>
  <c r="E52" i="4"/>
  <c r="D57" i="4"/>
  <c r="D52" i="4"/>
  <c r="E111" i="4" l="1"/>
  <c r="E185" i="4" l="1"/>
  <c r="F43" i="4" l="1"/>
  <c r="E29" i="4" l="1"/>
  <c r="E25" i="4"/>
  <c r="D199" i="4"/>
  <c r="D194" i="4" s="1"/>
  <c r="D193" i="4" s="1"/>
  <c r="D203" i="4"/>
  <c r="D188" i="4"/>
  <c r="E187" i="4"/>
  <c r="E186" i="4"/>
  <c r="E184" i="4"/>
  <c r="D187" i="4"/>
  <c r="D186" i="4"/>
  <c r="D184" i="4"/>
  <c r="D185" i="4"/>
  <c r="D29" i="4" s="1"/>
  <c r="D27" i="4" s="1"/>
  <c r="D167" i="4"/>
  <c r="D166" i="4"/>
  <c r="D25" i="4" s="1"/>
  <c r="D165" i="4"/>
  <c r="D164" i="4"/>
  <c r="E178" i="4"/>
  <c r="D178" i="4"/>
  <c r="E173" i="4"/>
  <c r="D173" i="4"/>
  <c r="E168" i="4"/>
  <c r="D168" i="4"/>
  <c r="D111" i="4"/>
  <c r="E102" i="4"/>
  <c r="D102" i="4"/>
  <c r="E97" i="4"/>
  <c r="D97" i="4"/>
  <c r="E92" i="4"/>
  <c r="D92" i="4"/>
  <c r="D87" i="4"/>
  <c r="E62" i="4"/>
  <c r="E47" i="4"/>
  <c r="E42" i="4"/>
  <c r="E71" i="4"/>
  <c r="E36" i="4" s="1"/>
  <c r="E35" i="4"/>
  <c r="D71" i="4"/>
  <c r="D36" i="4" s="1"/>
  <c r="D70" i="4"/>
  <c r="D35" i="4" s="1"/>
  <c r="D34" i="4"/>
  <c r="D33" i="4"/>
  <c r="D62" i="4"/>
  <c r="D42" i="4"/>
  <c r="D47" i="4"/>
  <c r="D162" i="4" l="1"/>
  <c r="D159" i="4"/>
  <c r="D160" i="4"/>
  <c r="D161" i="4"/>
  <c r="D198" i="4"/>
  <c r="D26" i="4"/>
  <c r="D11" i="4" s="1"/>
  <c r="D163" i="4"/>
  <c r="D23" i="4"/>
  <c r="D183" i="4"/>
  <c r="D24" i="4"/>
  <c r="D9" i="4" s="1"/>
  <c r="E37" i="4"/>
  <c r="D77" i="4"/>
  <c r="D82" i="4"/>
  <c r="F42" i="4"/>
  <c r="D67" i="4"/>
  <c r="E34" i="4"/>
  <c r="E12" i="4"/>
  <c r="E183" i="4"/>
  <c r="E77" i="4"/>
  <c r="D37" i="4"/>
  <c r="D17" i="4"/>
  <c r="D10" i="4"/>
  <c r="D32" i="4"/>
  <c r="D158" i="4" l="1"/>
  <c r="D22" i="4"/>
  <c r="D12" i="4"/>
  <c r="E32" i="4"/>
  <c r="D8" i="4"/>
  <c r="D7" i="4" s="1"/>
  <c r="F103" i="4"/>
  <c r="F102" i="4"/>
  <c r="F98" i="4"/>
  <c r="F97" i="4"/>
  <c r="F48" i="4"/>
  <c r="E10" i="4" l="1"/>
  <c r="F12" i="4"/>
  <c r="F47" i="4"/>
  <c r="F69" i="4"/>
  <c r="F73" i="4"/>
  <c r="E72" i="4"/>
  <c r="F72" i="4" s="1"/>
  <c r="F79" i="4"/>
  <c r="F83" i="4"/>
  <c r="F82" i="4"/>
  <c r="E87" i="4"/>
  <c r="F87" i="4" s="1"/>
  <c r="F92" i="4"/>
  <c r="F93" i="4"/>
  <c r="F67" i="4" l="1"/>
  <c r="F14" i="4"/>
  <c r="F68" i="4"/>
  <c r="F33" i="4"/>
  <c r="F13" i="4"/>
  <c r="F37" i="4"/>
  <c r="F38" i="4"/>
  <c r="F18" i="4"/>
  <c r="F17" i="4"/>
  <c r="F32" i="4"/>
  <c r="E199" i="4"/>
  <c r="E194" i="4" s="1"/>
  <c r="F204" i="4"/>
  <c r="E203" i="4"/>
  <c r="F203" i="4" s="1"/>
  <c r="F194" i="4" l="1"/>
  <c r="E193" i="4"/>
  <c r="F193" i="4" s="1"/>
  <c r="E198" i="4"/>
  <c r="F198" i="4" s="1"/>
  <c r="F199" i="4"/>
  <c r="F77" i="4"/>
  <c r="F78" i="4"/>
  <c r="E161" i="4"/>
  <c r="F185" i="4" l="1"/>
  <c r="F183" i="4"/>
  <c r="F190" i="4"/>
  <c r="E188" i="4"/>
  <c r="F188" i="4" s="1"/>
  <c r="E167" i="4"/>
  <c r="E165" i="4"/>
  <c r="E164" i="4"/>
  <c r="F179" i="4"/>
  <c r="F178" i="4"/>
  <c r="F174" i="4"/>
  <c r="F173" i="4"/>
  <c r="F172" i="4"/>
  <c r="F170" i="4"/>
  <c r="F169" i="4"/>
  <c r="F168" i="4"/>
  <c r="F29" i="4"/>
  <c r="E27" i="4"/>
  <c r="F27" i="4" s="1"/>
  <c r="E162" i="4" l="1"/>
  <c r="F162" i="4" s="1"/>
  <c r="E26" i="4"/>
  <c r="E160" i="4"/>
  <c r="F160" i="4" s="1"/>
  <c r="E24" i="4"/>
  <c r="E159" i="4"/>
  <c r="F159" i="4" s="1"/>
  <c r="E23" i="4"/>
  <c r="F167" i="4"/>
  <c r="F165" i="4"/>
  <c r="F164" i="4"/>
  <c r="E163" i="4"/>
  <c r="F163" i="4" s="1"/>
  <c r="E158" i="4" l="1"/>
  <c r="F158" i="4" s="1"/>
  <c r="E11" i="4"/>
  <c r="F11" i="4" s="1"/>
  <c r="F26" i="4"/>
  <c r="E9" i="4"/>
  <c r="F9" i="4" s="1"/>
  <c r="F24" i="4"/>
  <c r="E22" i="4"/>
  <c r="F22" i="4" s="1"/>
  <c r="E8" i="4"/>
  <c r="F23" i="4"/>
  <c r="F8" i="4" l="1"/>
  <c r="E7" i="4"/>
  <c r="F7" i="4" s="1"/>
</calcChain>
</file>

<file path=xl/sharedStrings.xml><?xml version="1.0" encoding="utf-8"?>
<sst xmlns="http://schemas.openxmlformats.org/spreadsheetml/2006/main" count="469" uniqueCount="148">
  <si>
    <t>МБ</t>
  </si>
  <si>
    <t>ОБ</t>
  </si>
  <si>
    <t>ФБ</t>
  </si>
  <si>
    <t>ВБ</t>
  </si>
  <si>
    <t>КИО</t>
  </si>
  <si>
    <t xml:space="preserve">Муниципальная программа, подпрограмма, основное мероприятие, мероприятие </t>
  </si>
  <si>
    <t>Результаты выполнения мероприятий</t>
  </si>
  <si>
    <t>Соисполнители</t>
  </si>
  <si>
    <t>Источ-ник</t>
  </si>
  <si>
    <t>Ожидаемые результаты реализации (краткая характеристика) мероприятий</t>
  </si>
  <si>
    <t>Фактические результаты реализации (краткая характеристика) мероприятий</t>
  </si>
  <si>
    <t xml:space="preserve">Выполнение (да /нет/частично) </t>
  </si>
  <si>
    <t>Всего</t>
  </si>
  <si>
    <t>Выполнены в полном объеме</t>
  </si>
  <si>
    <t>Выполнены частично</t>
  </si>
  <si>
    <t xml:space="preserve">Степень освое-ния средств  </t>
  </si>
  <si>
    <t xml:space="preserve">Причины низкой степени освоения средств, невыполнения мероприятий </t>
  </si>
  <si>
    <t>Объемы и источники финансирования 
(тыс. руб.)</t>
  </si>
  <si>
    <t>Количество мероприятий, всего, в т.ч.:</t>
  </si>
  <si>
    <t>Не выполнены</t>
  </si>
  <si>
    <t>Степень выполнения мероприятий</t>
  </si>
  <si>
    <t>Отчет о ходе реализации</t>
  </si>
  <si>
    <t>1.1</t>
  </si>
  <si>
    <t xml:space="preserve">1.1.2
</t>
  </si>
  <si>
    <t>2.1</t>
  </si>
  <si>
    <t>2</t>
  </si>
  <si>
    <t>2.1.1</t>
  </si>
  <si>
    <t>3</t>
  </si>
  <si>
    <t>3.1</t>
  </si>
  <si>
    <t>3.1.1</t>
  </si>
  <si>
    <t>3.1.2</t>
  </si>
  <si>
    <t>3.1.3</t>
  </si>
  <si>
    <t>Муниципальная программа «Жилищная политика» на 2023 - 2028 годы.</t>
  </si>
  <si>
    <t xml:space="preserve">Основное мероприятие: «Комплекс мероприятий, направленных на сокращение жилищного фонда, признанного аварийным до 01.01.2017»
</t>
  </si>
  <si>
    <t>Мероприятие: «Ограничение несанкционированного доступа граждан в расселенные многоквартирные дома, признанные аварийными до 01.01.2017, и (или) на территорию вокруг домов, восстановление ограничения доступа»</t>
  </si>
  <si>
    <t xml:space="preserve">П 1.1
</t>
  </si>
  <si>
    <t>Региональный проект «Обеспечение устойчивого сокращения непригодного для проживания жилищного фонда»</t>
  </si>
  <si>
    <t>Основное мероприятие: «Комплекс мероприятий, направленных на расселение граждан из многоквартирных домов, признанных аварийными после 01.01.2017»</t>
  </si>
  <si>
    <t>Мероприятие: «Расселение граждан из аварийного жилищного фонда»</t>
  </si>
  <si>
    <t>2.1.2</t>
  </si>
  <si>
    <t>2.1.3</t>
  </si>
  <si>
    <t>2.1.4</t>
  </si>
  <si>
    <t>2.2</t>
  </si>
  <si>
    <t xml:space="preserve">Мероприятие: «Ограничение несанкционированного доступа граждан в расселенные многоквартирные дома, признанные аварийными после 01.01.2017, и (или) на территорию вокруг домов, восстановление ограничения доступа»
</t>
  </si>
  <si>
    <t xml:space="preserve">Основное мероприятие: «Снос домов и расселение граждан из многоквартирных домов, признанных аварийными и подлежащими сносу или реконструкции в разные годы»
</t>
  </si>
  <si>
    <t>2.2.1</t>
  </si>
  <si>
    <t>2.2.2</t>
  </si>
  <si>
    <t xml:space="preserve">Мероприятие: «Софинансирование за счет средств местного бюджета к субсидии из областного бюджета на мероприятия по 
обеспечению граждан, проживающих в многоквартирных домах, расселение которых предусмотрено в рамках реализации комплексного развития территорий, и их последующий снос»
</t>
  </si>
  <si>
    <t>Подпрограмма «Обеспечение жильем молодых и многодетных семей города Мурманска» на 2023-2028 годы</t>
  </si>
  <si>
    <t xml:space="preserve">Основное мероприятие: «Предоставление молодым и многодетным семьям – участникам подпрограммы социальных выплат на приобретение (строительство) жилья, дополнительных социальных выплат в связи с рождением (усыновлением) ребенка»
</t>
  </si>
  <si>
    <t xml:space="preserve">Мероприятие: «Предоставление молодым и многодетным семьям – участникам подпрограммы социальных выплат на приобретение (строительство) жилья»
</t>
  </si>
  <si>
    <t xml:space="preserve">Мероприятие: «Предоставление молодым и многодетным семьям – участникам подпрограммы дополнительных социальных выплат в связи с рождением (усыновлением) ребенка»
</t>
  </si>
  <si>
    <t xml:space="preserve">Мероприятие: «Проведение мероприятий по 
информационной поддержке обеспечения жильем молодых и многодетных семей, а также организация проведения мероприятий по выдаче свидетельств молодым и многодетным семьям»
</t>
  </si>
  <si>
    <t>3.2</t>
  </si>
  <si>
    <t xml:space="preserve">Основное мероприятие «Предоставление единовременной денежной выплаты многодетным семьям на улучшение жилищных условий»
</t>
  </si>
  <si>
    <t>3.2.1</t>
  </si>
  <si>
    <t xml:space="preserve">Субвенция на осуществление государственных полномочий по предоставлению единовременной денежной выплаты многодетным семьям на улучшение жилищных условий
</t>
  </si>
  <si>
    <t>4</t>
  </si>
  <si>
    <t xml:space="preserve">Подпрограмма «Улучшение жилищных условий малоимущих граждан, состоящих на учете в качестве нуждающихся в жилых помещениях, предоставляемых по договорам социального найма» на 2023-2028 годы
</t>
  </si>
  <si>
    <t>4.1</t>
  </si>
  <si>
    <t xml:space="preserve">Основное мероприятие «Обеспечение комфортным жильем малоимущих граждан, состоящих на учете в качестве нуждающихся в жилых помещениях, предоставляемых по договорам социального найма» 
</t>
  </si>
  <si>
    <t>4.1.1</t>
  </si>
  <si>
    <t xml:space="preserve">Мероприятие: «Приобретение жилых помещений для предоставления малоимущим гражданам, состоящим на учете в качестве нуждающихся в жилых помещениях, предоставляемых по договорам социального найма» 
</t>
  </si>
  <si>
    <t>Подпрограмма 2 «Расселение граждан из многоквартирных домов, признанных аварийными после 01.01.2017» на 2023-2028 годы</t>
  </si>
  <si>
    <t xml:space="preserve">Мероприятие: «Организация и проведение работ по подготовке документов, содержащих необходимые для осуществления кадастрового учета сведения о земельных участках многоквартирных домов»
</t>
  </si>
  <si>
    <t xml:space="preserve">Мероприятие: «Организация и проведение сноса расселенных аварийных домов, в том числе предпроектные работы»
</t>
  </si>
  <si>
    <t xml:space="preserve"> Мероприятие: «Субсидия бюджетам муниципальных образований Мурманской области на софинансирование мероприятий по обеспечению граждан, проживающих в многоквартирных домах, расселение которых предусмотрено в рамках реализации комплексного развития территорий, и их последующий снос»
</t>
  </si>
  <si>
    <t xml:space="preserve">                                                                                                                                                                                                                                                                                                                                                                                                                                                                                                                                                                                                                                                                                                                                                                                                                                                                                                          </t>
  </si>
  <si>
    <t>1.1.1</t>
  </si>
  <si>
    <t>Мероприятие: «Организация и проведение сноса расселенных многоквартирных домов, признанных аварийными до 01.01.2017, в том числе предпроектные работы»</t>
  </si>
  <si>
    <t>1.1.3</t>
  </si>
  <si>
    <t>Мероприятие: «Иной межбюджетный трансферт из областного бюджета местным бюджетам на приобретение жилых помещений для граждан, проживающих в аварийном жилищном фонде»</t>
  </si>
  <si>
    <t>муниципальной программы «Жилищная политика» на 2023-2028 годы</t>
  </si>
  <si>
    <t xml:space="preserve">Запланировано на отчетный год  </t>
  </si>
  <si>
    <t>1.1.4</t>
  </si>
  <si>
    <t>КТРиС</t>
  </si>
  <si>
    <t>КИО, КТРиС</t>
  </si>
  <si>
    <t>1.1.5</t>
  </si>
  <si>
    <t>Мероприятие "Субсидия бюджетам муниципальных образований Мурманской области на софинансирование мероприятий по сносу объектов капитального строительства (за счет средств резервного фонда Правительства Мурманской области)"</t>
  </si>
  <si>
    <t>Мероприятие "Софинансирование за счет средств местного бюджета к субсидии из областного бюджета на софинансирование мероприятий по сносу объектов капитального строительства (за счет средств резервного фонда Правительства Мурманской области)"</t>
  </si>
  <si>
    <t xml:space="preserve">1. Изготовление печатной продукции для информирования семей о возможности получения социальной выплаты на приобретение (строительство) жилья. 
2. Организация 3 торжественных мероприятий по вручению свидетельств молодым и многодетным семьям, ежегодно
</t>
  </si>
  <si>
    <t xml:space="preserve">1. Изготовлена печатная продукция для информирования семей о возможности получения социальной выплаты на приобретение (строительство) жилья. 
2. Проведено 3 торжественных мероприятий по вручению свидетельств молодым и многодетным семьям 
</t>
  </si>
  <si>
    <t>2.1.8</t>
  </si>
  <si>
    <t>2.1.9</t>
  </si>
  <si>
    <t xml:space="preserve">Софинансирование за счет средств местного бюджета к субсидии из 
областного бюджета на софинансирование мероприятий по 
переселению граждан из аварийного жилищного фонда, признанного таковым после 01.01.2017 (за счет средств резервного фонда Правительства Мурманской области)
</t>
  </si>
  <si>
    <t xml:space="preserve">Субсидии из областного бюджета местным бюджетам на софинансирование мероприятий по переселению граждан из аварийного жилищного фонда, признанного таковым после 01.01.2017 (за счет средств резервного фонда Правительства Мурманской области)
</t>
  </si>
  <si>
    <t xml:space="preserve">Основное мероприятие: 
«Снос домов и расселение граждан из многоквартирных 
домов, признанных аварийными и подлежащими сносу или реконструкции в разные годы»
</t>
  </si>
  <si>
    <t>Софинансирование за счет средств местного бюджета к субсидии из областного бюджета на мероприятия по 
обеспечению граждан, проживающих в многоквартирных домах, расселение которых предусмотрено в рамках реализации комплексного развития территорий, и их последующий снос</t>
  </si>
  <si>
    <t xml:space="preserve">0.2. Количество граждан, расселенных из многоквартирных домов, признанных аварийными после 01.01.2017.-67 чел.
2.1. Расселенная площадь жилых помещений в многоквартирных домах, признанных аварийными после 01.01.2017.-631,82 кв.м
2.2. Количество расселенных жилых помещений многоквартирных домов, признанных аварийными после 01.01.2017 -26 ед.
</t>
  </si>
  <si>
    <t xml:space="preserve">Субсидия бюджетам муниципальных образований Мурманской области на софинансирование мероприятий по обеспечению граждан, проживающих в многоквартирных домах, расселение которых предусмотрено в рамках реализации комплексного развития территорий, и их последующий снос
</t>
  </si>
  <si>
    <t>0.2. Количество граждан, расселенных из многоквартирных домов, признанных аварийными после 01.01.2017-0 чел.
2.8. Расселенная площадь жилых помещений в многоквартирных домах, признанных аварийными и подлежащими сносу или реконструкции в разные годы-0 кв.м
2.7. Количество расселенных жилых помещений в многоквартирных домах, признанных аварийными и подлежащими сносу или реконструкции в разные годы -0 ед.</t>
  </si>
  <si>
    <t xml:space="preserve">Подпрограмма 1 «Расселение граждан из многоквартирных домов, признанных аварийными до 01.01.2017» на 2023 - 2028 годы
</t>
  </si>
  <si>
    <t xml:space="preserve">Фактическое исполнение  </t>
  </si>
  <si>
    <t xml:space="preserve">на начало 2025 года не расселены 1303 человека из 585 жилых помещений общей площадью 19256,42 кв.м, не расселенным гражданам, которые являются собственниками и нанимателями жилых помещений в 2025 году осуществляется предоставление благоустроенных жилых помещений в построенных домах 9 по улице Успенского и 5 корп.1 по улице Полярные Зори города Мурманска , введеных в эксплуатацию и переданых жилых помещений в собственность муниципального образования город Мурманск, завершены мероприятия по предоставлению 3 жилых помещений в построенном доме 41 по улице Академика Павлова. А так же собственникам жилых помещений производится выплата выкупной стоимости по судебным решениям.
На отчетную дату расселены 508 человек из 224 жилых помещений общей площадью 8180,22кв.м, из них:
- 430 человек из 180 жилых помещений общей площадью 6944,92 кв.м в благоустроенные жилые помещения;
- завершена процедура выкупа 44 жилых помещений общей площадью 1235,3 кв.м, (78 человек).
Финасирование предусмотрено на выплата выкупной стоимости собственникам жилых помещений.
</t>
  </si>
  <si>
    <t xml:space="preserve">0.2. Количество граждан, расселенных из многоквартирных домов, признанных аварийными после 01.01.2017.-50 чел.
2.1. Расселенная площадь жилых помещений в многоквартирных домах, признанных аварийными после 01.01.2017.-463,8 кв.м
2.2. Количество расселенных жилых помещений многоквартирных домов, признанных аварийными после 01.01.2017 -20 ед.
</t>
  </si>
  <si>
    <t xml:space="preserve">Мероприятия по переселению граждан из аварийных домов 13, 15 по пер. Русанова.
Расселено за отчетный период-50 человек из 20 жилых помещений общ. пл. 463,8 кв.м  в отремонтированные благоустроенные жилые помещения из пустующего жилищного фонда, в т.ч. завершена процедура выкупа  6 жилых помещений общей площадью 129,18 кв.м (7 чел.).
Финансирование предназначено для возмещение расходов на ремот предоставляемых жилых помещений и на выплату выкупной стоимости собственникам жилых помещений.
В Управление капитального строительства города Мурманска была подана заявка на ремонт пустующих жилых помещений для переселения граждан из аварийных домов, заключено соглашение на возмещение стоимости ремонта и произведена выплата.
</t>
  </si>
  <si>
    <t>2.1.10</t>
  </si>
  <si>
    <t>2.1.11</t>
  </si>
  <si>
    <t>Субсидии из областного бюджета местным бюджетам на софинансирование мероприятий по переселению граждан из аварийного жилищного фонда, признанного таковым после 01.01.2017 за счет средств, высвобождаемых в результате списания двух третей задолженности по бюджетным кредитам в соответствии с постановлением Правительства Российской Федерации от 01.02.2025 № 79</t>
  </si>
  <si>
    <t>Софинансирование за счет средств местного бюджета к субсидии из областного бюджета местным бюджетам на софинансирование мероприятий по переселению граждан из аварийного жилищного фонда, признанного таковым после 01.01.2017 за счет средств, высвобождаемых в результате списания двух третей задолженности по бюджетным кредитам в соответствии с постановлением Правительства Российской Федерации от 01.02.2025 № 79</t>
  </si>
  <si>
    <t>0.2. Количество граждан, расселенных из многоквартирных домов, признанных аварийными после 01.01.2017-32 чел.
2.8. Расселенная площадь жилых помещений в многоквартирных домах, признанных аварийными и подлежащими сносу или реконструкции в разные годы-312,85 кв.м
2.7. Количество расселенных жилых помещений в многоквартирных домах, признанных аварийными и подлежащими сносу или реконструкции в разные годы -6 ед.</t>
  </si>
  <si>
    <t>П 2.1</t>
  </si>
  <si>
    <t>Обеспечение мероприятий по переселению граждан из аварийного жилищного фонда</t>
  </si>
  <si>
    <t>Региональный проект «Жильё»</t>
  </si>
  <si>
    <t>КСПиОЗ</t>
  </si>
  <si>
    <t>КИО, КТРиС, КЭРиТ, КСПиОЗ</t>
  </si>
  <si>
    <t>КЭРиТ, КСПиОЗ</t>
  </si>
  <si>
    <t>КЭРиТ</t>
  </si>
  <si>
    <t xml:space="preserve">1.1.7
</t>
  </si>
  <si>
    <t xml:space="preserve">Мероприятие: «Обеспечение мероприятий по переселению граждан из аварийного жилищного фонда (дополнительные расходы за счет средств местного бюджета)»
</t>
  </si>
  <si>
    <t xml:space="preserve">2.1 расселенная площадь жилых помещений в многоквартирных домах, признанных аварийными после 01.01.2017 - 671,0 кв.м;                                                   2.2 количество расселенных жилых помещений многоквартирных домов, признанных аварийными после 01.01.2017 - 26 ед.;                                                           
0.2 количество граждан, расселенных из многоквартирных домов, признанных аварийными после 01.01.2017 - 43 чел.                                                        </t>
  </si>
  <si>
    <t>2.3 количество земельных участков, занимаемых многоквартирными домами, в отношении которых подготовлена необходимая документация - 4 ед.</t>
  </si>
  <si>
    <t xml:space="preserve">2.6. количество многоквартирных домов, признанных аварийными после 01.01.2017, в которые ограничен доступ - 5 ед.
</t>
  </si>
  <si>
    <t>2.4. количество снесенных многоквартирных домов, признанных аварийными после 01.01.2017 - 4 ед.
2.9. количество предпроектных и (или) проектных работ, инженерных изысканий-2 ед.</t>
  </si>
  <si>
    <t>0.2.Количество граждан, расселенных из многоквартирных домов, признанных аварийными после 01.01.2017 - 0 чел.                                                        
2.11.Расселенная площадь жилых помещений в многоквартирных домах, признанных аварийными и подлежащими сносу или реконструкции 
в связи с физическим износом в процессе их эксплуатации-0 кв.м
2.12.Количество расселенных жилых помещений в многоквартирных домах, признанных аварийными и подлежащими сносу или реконструкции 
в связи с физическим износом в процессе их эксплуатации-0 ед.
2.13.Приобретенная площадь жилых помещений для переселения граждан из аварийного жилищного фонда, кв.м-0 кв.м</t>
  </si>
  <si>
    <t xml:space="preserve">1.3. Количество снесенных многоквартирных домов, признанных аварийными до 01.01.2017 - 5 ед.
</t>
  </si>
  <si>
    <t>1.5 количество многоквартирных домов, признанных аварийными до 01.01.2017, в которые ограничен доступ - 5 ед.</t>
  </si>
  <si>
    <t>0.5. Количество семей - участников подпрограммы, получивших дополнительную социальную выплату в связи с рождением (усыновлением) ребенка - 20 ед.</t>
  </si>
  <si>
    <t>0.3. Количество молодых и многодетных семей, улучшивших свои жилищные условия - 49 ед.
0.4. Количество молодых семей, в которых возраст одного из супругов либо одного родителя в неполной семье достиг 36 лет, улучшивших свои жилищные условия - 42 ед.
3.1. Количество семей, получивших свидетельство о праве на получение социальной выплаты на приобретение (строительство) жилья - 49 ед.
3.2. Количество молодых семей, в которых возраст одного из супругов либо одного родителя в неполной семье достиг 36 лет, получивших свидетельство о праве на получение социальной выплаты на приобретение (строительство) жилья - 42 ед.</t>
  </si>
  <si>
    <t>0.6. Количество многодетных семей, улучшивших свои жилищные условия с использованием единовременной денежной выплаты - 18 ед.
3.3. Количество многодетных семей, получивших единовременную денежную выплату на улучшение жилищных условий - 18 ед.</t>
  </si>
  <si>
    <t>0.7 Количество семей малоимущих граждан, состоящих на учете в качестве нуждающихся в жилых помещениях, предоставляемых по договорам социального найма, улучшивших жилищные условия - 1 ед. 
4.1 Общая площадь жилых помещений, приобретенных с целью предоставления малоимущим гражданам - 35,7 кв.м
4.2.Количество предоставленных жилых помещений малоимущим гражданам по договорам социального найма-1 ед.</t>
  </si>
  <si>
    <t>0.7 количество семей малоимущих граждан, состоящих на учете в качестве нуждающихся в жилых помещениях, предоставляемых по договорам социального найма, улучшивших жилищные условия - 0 ед.
4.1 общая площадь жилых помещений, приобретенных с целью предоставления малоимущим гражданам - 0 кв.м
4.2.Количество предоставленных жилых помещений малоимущим гражданам по договорам социального найма-0 ед.</t>
  </si>
  <si>
    <t>за  1 полугодие 2026 года</t>
  </si>
  <si>
    <t>Выплаты выкупной стоимости собственникам за жилые помещения по судебным решениям</t>
  </si>
  <si>
    <t xml:space="preserve">2.1 расселенная площадь жилых помещений в многоквартирных домах, признанных аварийными после 01.01.2017 - 184,33 кв.м;                                                   
2.2 количество расселенных жилых помещений многоквартирных домов, признанных аварийными после 01.01.2017 - 5 ед.;
0.2 количество граждан, расселенных из многоквартирных домов, признанных аварийными после 01.01.2017 - 12 чел.                                            </t>
  </si>
  <si>
    <t>частично</t>
  </si>
  <si>
    <t xml:space="preserve">За отчетный период было опубликовано 4 извещения о проведении закупок на приобретение жилого помещения – двухкомнатной квартиры, Начальная (максимальная) цена контракта 3 999 996,00  руб. Все закупки не состоялись по причине отсутствия заявок. 
Работа по осуществлению закупок продолжается. Заявка на закупку направлена в уполномоченный орган (ММКУ УЗ) 30.06.2026.
</t>
  </si>
  <si>
    <t xml:space="preserve"> За отчетный период расселено12 человек из 5 жилых помещений общ. пл. 184,33 кв.м, из них:
-  6 человек из 1 жилого помещения общ. пл. 74,5 кв.м в благоустроенные жилые помещения, приобретенные в 2025 году;
- по решению суда завершена процедура выкупа 1 жилого помещения  общей площадью 19,59 кв.м (1 ч.);
- по решениям суда завершено расселение дома № 13 по ул. Русанова, 5 человек из 3 жилых помещений общей площадью 90,24 кв.м, (мероприятия 2.1.10 и 2.1.11).
Приобретение на вторичном рынке жилья:
- за 6 месяцев 2026 года было объявлено 14 электронных аукционов, по результатам которых заключено 3 муниципальных контракта на приобретение 3 жилых помещений общей площадью 139,1 кв. м. на общую сумму 13 521 750,00 руб., один из них исполнен на сумму 4 539 562,50 руб., два контракта находятся в стадии исполнения. Остальные закупки не состоялись по причине отсутствия заявок участников.
</t>
  </si>
  <si>
    <t>нет</t>
  </si>
  <si>
    <t>0.3. Количество молодых и многодетных семей, улучшивших свои жилищные условия - 31 ед.
0.4. Количество молодых семей, в которых возраст одного из супругов либо одного родителя в неполной семье достиг 36 лет, улучшивших свои жилищные условия - 19 ед.
3.1. Количество семей, получивших свидетельство о праве на получение социальной выплаты на приобретение (строительство) жилья - 50 ед.
3.2. Количество молодых семей, в которых возраст одного из супругов либо одного родителя в неполной семье достиг 36 лет, получивших свидетельство о праве на получение социальной выплаты на приобретение (строительство) жилья - 38 ед.</t>
  </si>
  <si>
    <t>0.5. Количество семей - участников подпрограммы, получивших дополнительную социальную выплату в связи с рождением (усыновлением) ребенка - 7 ед.</t>
  </si>
  <si>
    <t>Заключение и оплата МК на изготовление печатной продукции – 3-4 кв. 2026 года.</t>
  </si>
  <si>
    <t>0.6. Количество многодетных семей, улучшивших свои жилищные условия с использованием единовременной денежной выплаты - 10 ед.
3.3. Количество многодетных семей, получивших единовременную денежную выплату на улучшение жилищных условий - 15 ед.</t>
  </si>
  <si>
    <t>1.1 расселенная площадь жилых помещений в многоквартирных домах, признанных аварийными до 01.01.2017 - 557,7 кв.м;                                           
1.2 количество расселенных жилых помещений многоквартирных домов, признанных аварийными до 01.01.2017 -16ед.;                                                        
0.1 количество граждан, расселенных из многоквартирных домов, признанных аварийными до 01.01.2017 - 25 чел.</t>
  </si>
  <si>
    <t>2.3 количество земельных участков, занимаемых многоквартирными домами, в отношении которых подготовлена необходимая документация -  1 ед.</t>
  </si>
  <si>
    <t xml:space="preserve">На начало 2026 года не расселены 729 человек из 342 жилых помещений общей площадью 10321,79 кв.м, не расселенным гражданам (расселение осуществлялось в рамках П 1.1 Региональный проект «Обеспечение устойчивого сокращения непригодного для проживания жилищного фонда») запланировано предоставление благоустроенных жилых помещений в строящихся домах по улицам Зеленая и Кирпичная города Мурманска, после ввода домов в эксплуатацию и передачи жилых помещений в собственность муниципального образования город Мурманск (4 квартал). А так же собственникам жилых помещений производится выплата выкупной стоимости по судебным решениям.
За отчетный период по судебным решениям расселены 25 человек из 16 жилых помещений общей площадью 557,7 кв.м.
По СБР доведены подтвержденные остатки 2025 года:
- ОБ в сумме 1 197,4 т.р.(изъятие), 206,7 т.р. субсидия на приобретение жилых помещений,
- МБ в сумме 206,7 т.р. софинансирование к ОБ
</t>
  </si>
  <si>
    <t>В связи с отсутствием многоквартирных домов, признанных аварийными и подлежащие сносу, под которые необходимо выполнение кадастровых работ, а также необходимости выполнения всех видов работ,  фактически за отчетный период выполнены кадастровые работы в отношении 1 земельного участка на сумму 45 000,0 руб. (оплата в 3 квартале 2026 года).</t>
  </si>
  <si>
    <t xml:space="preserve">В 2025 году были заключены муниципальные контракты (далее - МК) с подрядными организациями на выполнение работ по сносу аварийных многоквартирных домов в два этапа (первый этап: снос аварийных многоквартирных домов, второй этап: выполнение работ по благоустройству территорий с компенсационным озеленением в весенне-летний период 2026 года) по следующим адресам:
- ул. Нахимова, д. 10/1;
- ул. Зеленая, д. 46;
- ул. Фрунзе, д. 32/6;
- ул. Калинина, д. 19;
- ул. Калинина, д. 25.
В настоящее время выполнены мероприя по первому этапу МК, аварийные многоквартирные дома снесены.
По 3 МК выполнен второй этап по благоустройству территории по адресам: ул. Зеленая, д. 46,  ул. Калинина, д. 19, ул. Калинина, д. 25.
Остальные МК находятся на исполнении.
Кроме того, заключено 3 МК на выполнение работ по сносу 10 аварийных многоквартирных домов:
- МК от 19.06.2026 № 110 (ул. Полярные Зори, д. 52, ул. Академика Павлова, д. 29);
- МК от 19.06.2026 № 111 (ул. Зеленая, д. 64, ул. Бондарная, д. 10);
- МК от 19.06.2026 № 112 (пр-д Профессора Жуковского, д. 5, д. 8, ул. Набережная, д. 7, д. 13, ул. Адмирала флота Лобова, д. 24, ул. Мурманская, д. 56).
Бюджетные ассигнования уменьшены, доведены лимиты бюджетных обязательств в сумме 18 609 437,92 руб. С учетом фактически доведенных лимитов бюджетных обязательств процент исполнения составил 42%.
Указанная степень освоения бюджета связана с находящимися на исполнении переходящих с 2025 года МК, а также по вновь заключенным МК в 2026 году.                                                                                                               </t>
  </si>
  <si>
    <t xml:space="preserve">1.3. Количество снесенных многоквартирных домов, признанных аварийными до 01.01.2017 -5 ед.
</t>
  </si>
  <si>
    <t>1.5 количество многоквартирных домов, признанных аварийными до 01.01.2017, в которые ограничен доступ - 24 ед.</t>
  </si>
  <si>
    <t>По предотвращению несанкционированного доступа в расселенные аварийные многоквартирные дома и (или) на территорию вокруг дома заключено 3 МК с подрядными организациями.
Выполнены и оплачены работы по ограничению доступа в 24 аварийных многоквартирных домов по следующим адресам:
- ул. Зеленая, д. 37, д. 39, д. 64;
- ул. Первомайская, д. 12;
- ул. Фролова, д. 7, д. 8/80;
- ул. Рылеева, д. 2;
- ул. Алексея Генералова, д. 7/26;
- ул. Сполохи, д. 3, д. 6;
- ул. Мурманская, д. 56;
- ул. Набережная, д. 7, д. 13;
- ул. Профессора Жуковского, д. 5, д. 8, д. 18;
- ул. Полярные Зори, д. 52;
- ул. Шестой Комсомольской батареи, д. 11;
- ул. Капитана Буркова, д. 15;
- ул. Адмирала флота Лобова, д. 24;
- ул. Полухина, д. 16б;
- ул. Марата, д. 13;
- ул. Бондарная, д. 10, д. 14.
В настоящее время бюджетные ассигнования увеличены, доведены лимиты бюджетных обязательств в сумме 3 000,0 тыс. руб. 
Процент освоения бюджета обусловлен отсутствием финансирования по заключенным МК с подрядными организациями, а также в связи с тем, что выполнение работ по ограничению доступа выполяется по факту возникновения свободного доступа в аварийные дома, спрогнозировать данные работы не представляется возможным.</t>
  </si>
  <si>
    <t>2.4 количество снесенных многоквартирных домов, признанных аварийными после 01.01.2017 - 4 ед. 
2.9. количество предпроектных и (или) проектных работ, инженерных изысканий-0 ед.</t>
  </si>
  <si>
    <t>В 2025 году были МК с подрядными организациями на выполнение работ по сносу аварийных многоквартирных домов в два этапа (первый этап: снос аварийных многоквартирных домов, второй этап: выполнение работ по благоустройству территорий с компенсационным озеленением в весенне-летний период 2026 года) по следующим адресам:
- ул. Челюскинцев, д. 21б;
- р-н Росляково, ул. Молодежная, д. 1;
- р-н Росляково, ул. Молодежная, д. 2;
- р-н Росляково, ул. Молодежная, д. 6.
В настоящее время выполнены мероприя по первому этапу МК, аварийные многоквартирные дома снесены.
По 3 МК выполнен второй этап по благоустройству территории (р-н Росляково, ул. Молодежная, д. 1 ул. Молодежная, д. 2, ул. Молодежная, д. 6).
Заключенный МК на выполнение работ по сносу аварийного многоквартирного дома № 21б по улице Челюскинцев находится на исполнении.
Дополнительно сообщаю, в настоящее время на официальном сайте в единой информационной системе в сфере закупок размещено извещение о проведении запроса котировок на снос аварийных многоквартирных домов по адресам: пер. Русанова, д. 13, д. 15.
В настоящее время доведены лимиты бюджетных обязательств в сумме 23 920 430,73 руб. С учетом фактически доведенных лимитов бюджетных обязательств процент исполнения составил 86%.
Указанная степень освоения бюджета связана с находящимися на исполнении переходящих с 2025 года МК.</t>
  </si>
  <si>
    <t xml:space="preserve">2.6 количество многоквартирных домов, признанных аварийными после 01.01.2017, в которые ограничен доступ - 16 ед.
</t>
  </si>
  <si>
    <t>По предотвращению несанкционированного доступа в расселенные аварийные многоквартирные дома и (или) на территорию вокруг дома заключено 2 МК с подрядными организациями.
Выполнены и оплачены работы по ограничению доступа в 16 аварийных многоквартирных домов по следующим адресам:
- ул. Полярной Правды, д. 2а;
- ул. Марата, д. 10;
- пер. Охотничий, д. 11, д. 12;
- ул. Радищева, д. 46, д. 66, д. 72/6;
- ул. Анатолия Бредова, д. 7, д. 11;
- пер. Дальний, д. 14;
- ул. Академика Павлова, д. 19, д. 32;
- пер. Русанова, д. 15;
- ул. Шестой Комсомольской батареи, д. 13;
- ул. Калинина, д. 71;
- ул. Набережная, д. 1/2.
В настоящее время бюджетные ассигнования увеличены, доведены лимиты бюджетных обязательств в сумме 2 481 665,64 тыс. руб. 
Процент освоения бюджета обусловлен отсутствием финансирования по заключенным МК с подрядными организациями, а также в связи с тем, что выполнение работ по ограничению доступа выполяется по факту возникновения свободного доступа в аварийные дома, спрогнозировать данные работы не представляется возможным.</t>
  </si>
  <si>
    <t xml:space="preserve">Согласно дополнительному соглашению от 05.05.2026 № 1-АЖФ/ДС-2 к Соглашению о предоставлении субсидии из областного бюджета местным бюджетам Мурманской области на софинансирование мероприятий региональной адресной программы «Переселение граждан из аварийного жилищного фонда в Мурманской области» на 2025-2028 годы», реализация которых осуществляется с привлечением средств публично-правовой компании «Фонд развития территорий» от 10.11.2025 № 1-АЖФ в 2026 году запланировано к расселению 33 человека из 13 жилых помещений общей площадью 672,65 кв.м., (соответствующие изменения будут внесены в Муниципальную программу). В стадии исполнения находятся 5 муниципальных контрактов от 02.12.2025 и 8 муниципальных контрактов от 15.12.2025, заключенных комитетом с обществом с ограниченной ответственностью Специализированный застройщик «Арктикум» на приобретение 13 жилых помещений общей площадью не менее 705,2 кв. м с целью переселения граждан из аварийного жилищного фонда путем участия в долевом строительстве многоквартирного дома в городе Мурманске, цена контрактов 93 563 787,00 руб. (оплачены в 2025 году). Срок передачи объектов долевого строительства по контрактам – не позднее 01.07.2026, адрес строящегося многоквартирного дома: г. Мурманск, ул. Шевченко, д. 1. 
15.05.2026 застройщик уведомил комитет о продлении строительных работ на 2 месяца. Новый плановый срок ввода объекта в эксплуатацию – 20.08.2026.
Финансирование предусмотрено на оплату контрактов на приобретение жилых помещений в строящихся домах.
</t>
  </si>
  <si>
    <t xml:space="preserve">За 1 полугодие 2026 года было выдано 88 Свидетельств, в том числе:
- 19 Свидетельств по муниципальной Программе (11 Свидетельств молодым семьям и 8 Свидетельств многодетным семьям);
- 31 Свидетельство молодым семьям в рамках мероприятия по обеспечению жильем молодых семей государственной Программы Мурманской области;
- 38  Свидетельств семьям, достигшим возраста 36 лет.
По состоянию на 01.07.2026 улучшили свои жилищные условия 50 семей, которым были перечислены средства социальной выплаты на общую сумму 56 510,7 тыс. руб. (51,9 % от плана), в том числе:
- 6 семей (в том числе 2 многодетные семьи) по муниципальной Программе, которым перечислены социальные выплаты за счет средств бюджета муниципального образования город Мурманск на общую сумму 6 357,0 тыс. руб.;
- 25 семей в рамках мероприятия по обеспечению жильем молодых семей государственной Программы Мурманской области, которым перечислены социальные выплаты за счет средств областного бюджета, а также местного бюджета на общую сумму 29 933,6 тыс. руб., из них средства областного бюджета – 11 973,4 тыс. руб.;
- 19 семей, достигшие возраста 36 лет, которым перечислены социальные выплаты за счет средств областного и местного бюджетов на общую сумму 20 220,2 тыс. руб., в том числе средства областного бюджета – 8 088,1 тыс. руб.
За 1 полугодие 2026 года дополнительные социальные выплаты в связи с рождением ребенка были выплачены 7 семьям на общую сумму 756,6 тыс. руб. за счет средств бюджета муниципального образования город Мурманск.
</t>
  </si>
  <si>
    <t>0.2.Количество граждан, расселенных из многоквартирных домов, признанных аварийными после 01.01.2017 - 108 чел.                                                        
2.11.Расселенная площадь жилых помещений в многоквартирных домах, признанных аварийными и подлежащими сносу или реконструкции в связи с физическим износом в процессе их эксплуатации-2159,79 кв.м
2.12.Количество расселенных жилых помещений в многоквартирных домах, признанных аварийными и подлежащими сносу или реконструкции в связи с физическим износом в процессе их эксплуатации-49 ед.
2.13.Приобретенная площадь жилых помещений для переселения граждан из аварийного жилищного фонда, кв.м-2159,79 кв.м</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</si>
</sst>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14" x14ac:knownFonts="1">
    <font>
      <sz val="11"/>
      <color theme="1"/>
      <name val="Calibri"/>
      <family val="2"/>
      <charset val="204"/>
      <scheme val="minor"/>
    </font>
    <font>
      <sz val="11"/>
      <color indexed="8"/>
      <name val="Calibri"/>
      <family val="2"/>
      <charset val="204"/>
    </font>
    <font>
      <sz val="11"/>
      <color theme="1"/>
      <name val="Calibri"/>
      <family val="2"/>
      <scheme val="minor"/>
    </font>
    <font>
      <sz val="11"/>
      <color theme="1"/>
      <name val="Calibri"/>
      <family val="2"/>
      <charset val="204"/>
      <scheme val="minor"/>
    </font>
    <font>
      <sz val="11"/>
      <color theme="1"/>
      <name val="Times New Roman"/>
      <family val="1"/>
      <charset val="204"/>
    </font>
    <font>
      <u/>
      <sz val="11"/>
      <color theme="10"/>
      <name val="Calibri"/>
      <family val="2"/>
      <charset val="204"/>
      <scheme val="minor"/>
    </font>
    <font>
      <b/>
      <sz val="14"/>
      <color theme="1"/>
      <name val="Times New Roman"/>
      <family val="1"/>
      <charset val="204"/>
    </font>
    <font>
      <u/>
      <sz val="11"/>
      <color theme="10"/>
      <name val="Times New Roman"/>
      <family val="1"/>
      <charset val="204"/>
    </font>
    <font>
      <sz val="11"/>
      <color rgb="FF000000"/>
      <name val="Times New Roman"/>
      <family val="1"/>
      <charset val="204"/>
    </font>
    <font>
      <sz val="11"/>
      <name val="Times New Roman"/>
      <family val="1"/>
      <charset val="204"/>
    </font>
    <font>
      <sz val="12"/>
      <name val="Times New Roman"/>
      <family val="1"/>
      <charset val="204"/>
    </font>
    <font>
      <sz val="10.5"/>
      <color theme="1"/>
      <name val="Times New Roman"/>
      <family val="1"/>
      <charset val="204"/>
    </font>
    <font>
      <sz val="10"/>
      <name val="Arial Cyr"/>
      <charset val="204"/>
    </font>
    <font>
      <u/>
      <sz val="11"/>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899">
    <xf numFmtId="0" fontId="0" fillId="0" borderId="0"/>
    <xf numFmtId="0" fontId="1" fillId="0" borderId="0"/>
    <xf numFmtId="0" fontId="2" fillId="0" borderId="0"/>
    <xf numFmtId="9" fontId="3" fillId="0" borderId="0" applyFont="0" applyFill="0" applyBorder="0" applyAlignment="0" applyProtection="0"/>
    <xf numFmtId="0" fontId="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8"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31">
    <xf numFmtId="0" fontId="0" fillId="0" borderId="0" xfId="0"/>
    <xf numFmtId="0" fontId="4" fillId="0" borderId="0" xfId="0" applyFont="1" applyAlignment="1">
      <alignment vertical="top" wrapText="1"/>
    </xf>
    <xf numFmtId="0" fontId="4" fillId="0" borderId="1" xfId="0" applyFont="1" applyBorder="1" applyAlignment="1">
      <alignment horizontal="center" vertical="top" wrapText="1"/>
    </xf>
    <xf numFmtId="4" fontId="8" fillId="3"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3" borderId="2" xfId="0" applyNumberFormat="1" applyFont="1" applyFill="1" applyBorder="1" applyAlignment="1">
      <alignment horizontal="center" vertical="center" wrapText="1"/>
    </xf>
    <xf numFmtId="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top" wrapText="1"/>
    </xf>
    <xf numFmtId="164"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top"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164" fontId="4" fillId="0" borderId="2" xfId="0" applyNumberFormat="1" applyFont="1" applyBorder="1" applyAlignment="1">
      <alignment horizontal="center" vertical="center" wrapText="1"/>
    </xf>
    <xf numFmtId="4" fontId="4" fillId="0" borderId="6"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4" fontId="4" fillId="3" borderId="3"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4" fontId="4" fillId="0" borderId="2"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4" fontId="4" fillId="3" borderId="1" xfId="0" applyNumberFormat="1" applyFont="1" applyFill="1" applyBorder="1" applyAlignment="1">
      <alignment horizontal="center" vertical="top" wrapText="1"/>
    </xf>
    <xf numFmtId="4" fontId="4" fillId="3" borderId="2" xfId="0" applyNumberFormat="1" applyFont="1" applyFill="1" applyBorder="1" applyAlignment="1">
      <alignment horizontal="center" vertical="top" wrapText="1"/>
    </xf>
    <xf numFmtId="4" fontId="4" fillId="3" borderId="1" xfId="5" applyNumberFormat="1" applyFont="1" applyFill="1" applyBorder="1" applyAlignment="1">
      <alignment horizontal="center" vertical="center" wrapText="1"/>
    </xf>
    <xf numFmtId="0" fontId="4" fillId="0" borderId="2"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6" xfId="0" applyFont="1" applyBorder="1" applyAlignment="1">
      <alignment horizontal="center" vertical="center" wrapText="1"/>
    </xf>
    <xf numFmtId="164" fontId="4" fillId="0" borderId="6" xfId="0" applyNumberFormat="1" applyFont="1" applyBorder="1" applyAlignment="1">
      <alignment horizontal="center" vertical="center" wrapText="1"/>
    </xf>
    <xf numFmtId="164" fontId="4" fillId="0" borderId="8" xfId="0" applyNumberFormat="1" applyFont="1" applyBorder="1" applyAlignment="1">
      <alignment horizontal="center" vertical="top" wrapText="1"/>
    </xf>
    <xf numFmtId="49" fontId="4" fillId="0" borderId="0" xfId="0" applyNumberFormat="1" applyFont="1" applyAlignment="1">
      <alignmen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4" fontId="4" fillId="0" borderId="6" xfId="5" applyNumberFormat="1" applyFont="1" applyFill="1" applyBorder="1" applyAlignment="1">
      <alignment horizontal="center" vertical="center" wrapText="1"/>
    </xf>
    <xf numFmtId="4" fontId="4" fillId="0" borderId="1" xfId="5" applyNumberFormat="1" applyFont="1" applyFill="1" applyBorder="1" applyAlignment="1">
      <alignment horizontal="center" vertical="center" wrapText="1"/>
    </xf>
    <xf numFmtId="0" fontId="10" fillId="0" borderId="1" xfId="1" applyFont="1" applyBorder="1" applyAlignment="1">
      <alignment vertical="top" wrapText="1"/>
    </xf>
    <xf numFmtId="0" fontId="10" fillId="0" borderId="1" xfId="1" applyFont="1" applyBorder="1" applyAlignment="1">
      <alignment horizontal="left" vertical="top" wrapText="1"/>
    </xf>
    <xf numFmtId="0" fontId="4" fillId="4" borderId="1" xfId="0" applyFont="1" applyFill="1" applyBorder="1" applyAlignment="1">
      <alignment vertical="center" wrapText="1"/>
    </xf>
    <xf numFmtId="0" fontId="4" fillId="4" borderId="6" xfId="0" applyFont="1" applyFill="1" applyBorder="1" applyAlignment="1">
      <alignment horizontal="center" vertical="center" wrapText="1"/>
    </xf>
    <xf numFmtId="164" fontId="4" fillId="4" borderId="6"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6" xfId="5" applyNumberFormat="1" applyFont="1" applyFill="1" applyBorder="1" applyAlignment="1">
      <alignment horizontal="center" vertical="center" wrapText="1"/>
    </xf>
    <xf numFmtId="164" fontId="4" fillId="0" borderId="8" xfId="0" applyNumberFormat="1" applyFont="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vertical="center" wrapText="1"/>
    </xf>
    <xf numFmtId="4" fontId="4" fillId="0" borderId="1" xfId="0" applyNumberFormat="1" applyFont="1" applyFill="1" applyBorder="1" applyAlignment="1">
      <alignment horizontal="center" vertical="center" wrapText="1"/>
    </xf>
    <xf numFmtId="0" fontId="10" fillId="0" borderId="1" xfId="1" applyFont="1" applyBorder="1" applyAlignment="1">
      <alignment horizontal="center" vertical="top" wrapText="1"/>
    </xf>
    <xf numFmtId="49" fontId="4" fillId="0" borderId="1" xfId="0" applyNumberFormat="1" applyFont="1" applyBorder="1" applyAlignment="1">
      <alignment horizontal="center" vertical="top" wrapText="1"/>
    </xf>
    <xf numFmtId="49" fontId="4" fillId="0" borderId="1" xfId="0" applyNumberFormat="1" applyFont="1" applyFill="1" applyBorder="1" applyAlignment="1">
      <alignment horizontal="center" vertical="top" wrapText="1"/>
    </xf>
    <xf numFmtId="0" fontId="4" fillId="0" borderId="2" xfId="1" applyFont="1" applyBorder="1" applyAlignment="1">
      <alignment horizontal="left" vertical="top" wrapText="1"/>
    </xf>
    <xf numFmtId="0" fontId="4" fillId="0" borderId="4" xfId="1" applyFont="1" applyBorder="1" applyAlignment="1">
      <alignment horizontal="left" vertical="top" wrapText="1"/>
    </xf>
    <xf numFmtId="0" fontId="4" fillId="0" borderId="3" xfId="1" applyFont="1" applyBorder="1" applyAlignment="1">
      <alignment horizontal="left" vertical="top" wrapText="1"/>
    </xf>
    <xf numFmtId="49" fontId="4" fillId="0" borderId="2" xfId="0" applyNumberFormat="1" applyFont="1" applyFill="1" applyBorder="1" applyAlignment="1">
      <alignment horizontal="center" vertical="top" wrapText="1"/>
    </xf>
    <xf numFmtId="49" fontId="4" fillId="0" borderId="4" xfId="0" applyNumberFormat="1" applyFont="1" applyFill="1" applyBorder="1" applyAlignment="1">
      <alignment horizontal="center" vertical="top" wrapText="1"/>
    </xf>
    <xf numFmtId="49" fontId="4" fillId="0" borderId="3" xfId="0" applyNumberFormat="1"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7" fillId="0" borderId="2" xfId="4" applyFont="1" applyFill="1" applyBorder="1" applyAlignment="1">
      <alignment horizontal="center" vertical="center" wrapText="1"/>
    </xf>
    <xf numFmtId="0" fontId="7" fillId="0" borderId="4" xfId="4" applyFont="1" applyFill="1" applyBorder="1" applyAlignment="1">
      <alignment horizontal="center" vertical="center" wrapText="1"/>
    </xf>
    <xf numFmtId="0" fontId="7" fillId="0" borderId="3" xfId="4" applyFont="1" applyFill="1" applyBorder="1" applyAlignment="1">
      <alignment horizontal="center" vertical="center"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6" fillId="0" borderId="0" xfId="0" applyFont="1" applyAlignment="1">
      <alignment horizontal="center" vertical="top" wrapText="1"/>
    </xf>
    <xf numFmtId="49" fontId="4" fillId="0" borderId="2"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4" fillId="2" borderId="1" xfId="1" applyFont="1" applyFill="1" applyBorder="1" applyAlignment="1">
      <alignment horizontal="left" vertical="top" wrapText="1"/>
    </xf>
    <xf numFmtId="0" fontId="4" fillId="0" borderId="1" xfId="0" applyFont="1" applyBorder="1" applyAlignment="1">
      <alignment horizontal="left" vertical="top" wrapText="1"/>
    </xf>
    <xf numFmtId="9" fontId="4" fillId="0" borderId="1" xfId="3" applyFont="1" applyBorder="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1" xfId="1" applyFont="1" applyBorder="1" applyAlignment="1">
      <alignment horizontal="left" vertical="top" wrapText="1"/>
    </xf>
    <xf numFmtId="0" fontId="9" fillId="0" borderId="2"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3" xfId="2" applyFont="1" applyFill="1" applyBorder="1" applyAlignment="1">
      <alignment horizontal="left" vertical="top" wrapText="1"/>
    </xf>
    <xf numFmtId="0" fontId="7" fillId="0" borderId="1" xfId="4" applyFont="1" applyFill="1" applyBorder="1" applyAlignment="1">
      <alignment horizontal="center" vertical="center" wrapText="1"/>
    </xf>
    <xf numFmtId="0" fontId="9" fillId="0" borderId="2" xfId="2" applyFont="1" applyBorder="1" applyAlignment="1">
      <alignment horizontal="left" vertical="top" wrapText="1"/>
    </xf>
    <xf numFmtId="0" fontId="9" fillId="0" borderId="4" xfId="2" applyFont="1" applyBorder="1" applyAlignment="1">
      <alignment horizontal="left" vertical="top" wrapText="1"/>
    </xf>
    <xf numFmtId="0" fontId="9" fillId="0" borderId="3" xfId="2" applyFont="1" applyBorder="1" applyAlignment="1">
      <alignment horizontal="left" vertical="top" wrapText="1"/>
    </xf>
    <xf numFmtId="0" fontId="4" fillId="0" borderId="1" xfId="2" applyFont="1" applyBorder="1" applyAlignment="1">
      <alignment horizontal="left" vertical="top" wrapText="1"/>
    </xf>
    <xf numFmtId="0" fontId="13" fillId="0" borderId="4" xfId="2" applyFont="1" applyBorder="1" applyAlignment="1">
      <alignment horizontal="left" vertical="top" wrapText="1"/>
    </xf>
    <xf numFmtId="0" fontId="13" fillId="0" borderId="3" xfId="2" applyFont="1" applyBorder="1" applyAlignment="1">
      <alignment horizontal="lef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11" fillId="0" borderId="1" xfId="2" applyFont="1" applyFill="1" applyBorder="1" applyAlignment="1">
      <alignment horizontal="left" vertical="top" wrapText="1"/>
    </xf>
    <xf numFmtId="0" fontId="4" fillId="0" borderId="2" xfId="2" applyFont="1" applyFill="1" applyBorder="1" applyAlignment="1">
      <alignment horizontal="left" vertical="top" wrapText="1"/>
    </xf>
    <xf numFmtId="0" fontId="4" fillId="0" borderId="4" xfId="2" applyFont="1" applyFill="1" applyBorder="1" applyAlignment="1">
      <alignment horizontal="left" vertical="top" wrapText="1"/>
    </xf>
    <xf numFmtId="0" fontId="4" fillId="0" borderId="3" xfId="2" applyFont="1" applyFill="1" applyBorder="1" applyAlignment="1">
      <alignment horizontal="left" vertical="top" wrapText="1"/>
    </xf>
    <xf numFmtId="49" fontId="4" fillId="5" borderId="2" xfId="0" applyNumberFormat="1" applyFont="1" applyFill="1" applyBorder="1" applyAlignment="1">
      <alignment horizontal="center" vertical="top" wrapText="1"/>
    </xf>
    <xf numFmtId="49" fontId="4" fillId="5" borderId="4" xfId="0" applyNumberFormat="1" applyFont="1" applyFill="1" applyBorder="1" applyAlignment="1">
      <alignment horizontal="center" vertical="top" wrapText="1"/>
    </xf>
    <xf numFmtId="49" fontId="4" fillId="5" borderId="3" xfId="0" applyNumberFormat="1" applyFont="1" applyFill="1" applyBorder="1" applyAlignment="1">
      <alignment horizontal="center" vertical="top" wrapText="1"/>
    </xf>
    <xf numFmtId="0" fontId="4" fillId="0" borderId="2" xfId="1" applyFont="1" applyFill="1" applyBorder="1" applyAlignment="1">
      <alignment horizontal="left" vertical="top" wrapText="1"/>
    </xf>
    <xf numFmtId="0" fontId="4" fillId="0" borderId="4" xfId="1" applyFont="1" applyFill="1" applyBorder="1" applyAlignment="1">
      <alignment horizontal="left" vertical="top" wrapText="1"/>
    </xf>
    <xf numFmtId="0" fontId="4" fillId="0" borderId="3" xfId="1" applyFont="1" applyFill="1" applyBorder="1" applyAlignment="1">
      <alignment horizontal="left" vertical="top" wrapText="1"/>
    </xf>
    <xf numFmtId="0" fontId="10" fillId="0" borderId="2" xfId="1" applyFont="1" applyBorder="1" applyAlignment="1">
      <alignment horizontal="center" vertical="top" wrapText="1"/>
    </xf>
    <xf numFmtId="0" fontId="10" fillId="0" borderId="4" xfId="1" applyFont="1" applyBorder="1" applyAlignment="1">
      <alignment horizontal="center" vertical="top" wrapText="1"/>
    </xf>
    <xf numFmtId="0" fontId="10" fillId="0" borderId="3" xfId="1" applyFont="1" applyBorder="1" applyAlignment="1">
      <alignment horizontal="center" vertical="top" wrapText="1"/>
    </xf>
    <xf numFmtId="0" fontId="4" fillId="0" borderId="2" xfId="2" applyFont="1" applyBorder="1" applyAlignment="1">
      <alignment horizontal="left" vertical="top" wrapText="1"/>
    </xf>
    <xf numFmtId="0" fontId="4" fillId="0" borderId="4" xfId="2" applyFont="1" applyBorder="1" applyAlignment="1">
      <alignment horizontal="left" vertical="top" wrapText="1"/>
    </xf>
    <xf numFmtId="0" fontId="4" fillId="0" borderId="3" xfId="2" applyFont="1" applyBorder="1" applyAlignment="1">
      <alignment horizontal="left" vertical="top" wrapText="1"/>
    </xf>
    <xf numFmtId="0" fontId="11" fillId="0" borderId="2" xfId="2" applyFont="1" applyFill="1" applyBorder="1" applyAlignment="1">
      <alignment horizontal="left" vertical="top" wrapText="1"/>
    </xf>
    <xf numFmtId="0" fontId="11" fillId="0" borderId="4" xfId="2" applyFont="1" applyFill="1" applyBorder="1" applyAlignment="1">
      <alignment horizontal="left" vertical="top" wrapText="1"/>
    </xf>
    <xf numFmtId="0" fontId="11" fillId="0" borderId="3" xfId="2" applyFont="1" applyFill="1" applyBorder="1" applyAlignment="1">
      <alignment horizontal="left" vertical="top" wrapText="1"/>
    </xf>
  </cellXfs>
  <cellStyles count="899">
    <cellStyle name="Гиперссылка" xfId="4" builtinId="8"/>
    <cellStyle name="Обычный" xfId="0" builtinId="0"/>
    <cellStyle name="Обычный 10" xfId="7"/>
    <cellStyle name="Обычный 10 10" xfId="8"/>
    <cellStyle name="Обычный 10 2" xfId="9"/>
    <cellStyle name="Обычный 10 2 2" xfId="10"/>
    <cellStyle name="Обычный 10 2 2 2" xfId="11"/>
    <cellStyle name="Обычный 10 2 3" xfId="12"/>
    <cellStyle name="Обычный 10 2 3 2" xfId="13"/>
    <cellStyle name="Обычный 10 2 4" xfId="14"/>
    <cellStyle name="Обычный 10 2 4 2" xfId="15"/>
    <cellStyle name="Обычный 10 2 5" xfId="16"/>
    <cellStyle name="Обычный 10 2 5 2" xfId="17"/>
    <cellStyle name="Обычный 10 2 6" xfId="18"/>
    <cellStyle name="Обычный 10 2 6 2" xfId="19"/>
    <cellStyle name="Обычный 10 2 7" xfId="20"/>
    <cellStyle name="Обычный 10 2 7 2" xfId="21"/>
    <cellStyle name="Обычный 10 2 8" xfId="22"/>
    <cellStyle name="Обычный 10 2 8 2" xfId="23"/>
    <cellStyle name="Обычный 10 2 9" xfId="24"/>
    <cellStyle name="Обычный 10 3" xfId="25"/>
    <cellStyle name="Обычный 10 3 2" xfId="26"/>
    <cellStyle name="Обычный 10 4" xfId="27"/>
    <cellStyle name="Обычный 10 4 2" xfId="28"/>
    <cellStyle name="Обычный 10 5" xfId="29"/>
    <cellStyle name="Обычный 10 5 2" xfId="30"/>
    <cellStyle name="Обычный 10 6" xfId="31"/>
    <cellStyle name="Обычный 10 6 2" xfId="32"/>
    <cellStyle name="Обычный 10 7" xfId="33"/>
    <cellStyle name="Обычный 10 7 2" xfId="34"/>
    <cellStyle name="Обычный 10 8" xfId="35"/>
    <cellStyle name="Обычный 10 8 2" xfId="36"/>
    <cellStyle name="Обычный 10 9" xfId="37"/>
    <cellStyle name="Обычный 10 9 2" xfId="38"/>
    <cellStyle name="Обычный 11" xfId="39"/>
    <cellStyle name="Обычный 11 10" xfId="40"/>
    <cellStyle name="Обычный 11 10 2" xfId="41"/>
    <cellStyle name="Обычный 11 11" xfId="42"/>
    <cellStyle name="Обычный 11 11 2" xfId="43"/>
    <cellStyle name="Обычный 11 12" xfId="44"/>
    <cellStyle name="Обычный 11 12 2" xfId="45"/>
    <cellStyle name="Обычный 11 13" xfId="46"/>
    <cellStyle name="Обычный 11 13 2" xfId="47"/>
    <cellStyle name="Обычный 11 14" xfId="48"/>
    <cellStyle name="Обычный 11 14 2" xfId="49"/>
    <cellStyle name="Обычный 11 15" xfId="50"/>
    <cellStyle name="Обычный 11 15 2" xfId="51"/>
    <cellStyle name="Обычный 11 16" xfId="52"/>
    <cellStyle name="Обычный 11 16 2" xfId="53"/>
    <cellStyle name="Обычный 11 17" xfId="54"/>
    <cellStyle name="Обычный 11 17 2" xfId="55"/>
    <cellStyle name="Обычный 11 18" xfId="56"/>
    <cellStyle name="Обычный 11 2" xfId="57"/>
    <cellStyle name="Обычный 11 2 10" xfId="58"/>
    <cellStyle name="Обычный 11 2 10 2" xfId="59"/>
    <cellStyle name="Обычный 11 2 11" xfId="60"/>
    <cellStyle name="Обычный 11 2 11 2" xfId="61"/>
    <cellStyle name="Обычный 11 2 12" xfId="62"/>
    <cellStyle name="Обычный 11 2 12 2" xfId="63"/>
    <cellStyle name="Обычный 11 2 13" xfId="64"/>
    <cellStyle name="Обычный 11 2 13 2" xfId="65"/>
    <cellStyle name="Обычный 11 2 14" xfId="66"/>
    <cellStyle name="Обычный 11 2 14 2" xfId="67"/>
    <cellStyle name="Обычный 11 2 15" xfId="68"/>
    <cellStyle name="Обычный 11 2 15 2" xfId="69"/>
    <cellStyle name="Обычный 11 2 16" xfId="70"/>
    <cellStyle name="Обычный 11 2 16 2" xfId="71"/>
    <cellStyle name="Обычный 11 2 17" xfId="72"/>
    <cellStyle name="Обычный 11 2 2" xfId="73"/>
    <cellStyle name="Обычный 11 2 2 10" xfId="74"/>
    <cellStyle name="Обычный 11 2 2 2" xfId="75"/>
    <cellStyle name="Обычный 11 2 2 2 2" xfId="76"/>
    <cellStyle name="Обычный 11 2 2 2 2 2" xfId="77"/>
    <cellStyle name="Обычный 11 2 2 2 3" xfId="78"/>
    <cellStyle name="Обычный 11 2 2 2 3 2" xfId="79"/>
    <cellStyle name="Обычный 11 2 2 2 4" xfId="80"/>
    <cellStyle name="Обычный 11 2 2 2 4 2" xfId="81"/>
    <cellStyle name="Обычный 11 2 2 2 5" xfId="82"/>
    <cellStyle name="Обычный 11 2 2 2 5 2" xfId="83"/>
    <cellStyle name="Обычный 11 2 2 2 6" xfId="84"/>
    <cellStyle name="Обычный 11 2 2 2 6 2" xfId="85"/>
    <cellStyle name="Обычный 11 2 2 2 7" xfId="86"/>
    <cellStyle name="Обычный 11 2 2 2 7 2" xfId="87"/>
    <cellStyle name="Обычный 11 2 2 2 8" xfId="88"/>
    <cellStyle name="Обычный 11 2 2 2 8 2" xfId="89"/>
    <cellStyle name="Обычный 11 2 2 2 9" xfId="90"/>
    <cellStyle name="Обычный 11 2 2 3" xfId="91"/>
    <cellStyle name="Обычный 11 2 2 3 2" xfId="92"/>
    <cellStyle name="Обычный 11 2 2 4" xfId="93"/>
    <cellStyle name="Обычный 11 2 2 4 2" xfId="94"/>
    <cellStyle name="Обычный 11 2 2 5" xfId="95"/>
    <cellStyle name="Обычный 11 2 2 5 2" xfId="96"/>
    <cellStyle name="Обычный 11 2 2 6" xfId="97"/>
    <cellStyle name="Обычный 11 2 2 6 2" xfId="98"/>
    <cellStyle name="Обычный 11 2 2 7" xfId="99"/>
    <cellStyle name="Обычный 11 2 2 7 2" xfId="100"/>
    <cellStyle name="Обычный 11 2 2 8" xfId="101"/>
    <cellStyle name="Обычный 11 2 2 8 2" xfId="102"/>
    <cellStyle name="Обычный 11 2 2 9" xfId="103"/>
    <cellStyle name="Обычный 11 2 2 9 2" xfId="104"/>
    <cellStyle name="Обычный 11 2 3" xfId="105"/>
    <cellStyle name="Обычный 11 2 3 10" xfId="106"/>
    <cellStyle name="Обычный 11 2 3 2" xfId="107"/>
    <cellStyle name="Обычный 11 2 3 2 2" xfId="108"/>
    <cellStyle name="Обычный 11 2 3 2 2 2" xfId="109"/>
    <cellStyle name="Обычный 11 2 3 2 3" xfId="110"/>
    <cellStyle name="Обычный 11 2 3 2 3 2" xfId="111"/>
    <cellStyle name="Обычный 11 2 3 2 4" xfId="112"/>
    <cellStyle name="Обычный 11 2 3 2 4 2" xfId="113"/>
    <cellStyle name="Обычный 11 2 3 2 5" xfId="114"/>
    <cellStyle name="Обычный 11 2 3 2 5 2" xfId="115"/>
    <cellStyle name="Обычный 11 2 3 2 6" xfId="116"/>
    <cellStyle name="Обычный 11 2 3 2 6 2" xfId="117"/>
    <cellStyle name="Обычный 11 2 3 2 7" xfId="118"/>
    <cellStyle name="Обычный 11 2 3 2 7 2" xfId="119"/>
    <cellStyle name="Обычный 11 2 3 2 8" xfId="120"/>
    <cellStyle name="Обычный 11 2 3 2 8 2" xfId="121"/>
    <cellStyle name="Обычный 11 2 3 2 9" xfId="122"/>
    <cellStyle name="Обычный 11 2 3 3" xfId="123"/>
    <cellStyle name="Обычный 11 2 3 3 2" xfId="124"/>
    <cellStyle name="Обычный 11 2 3 4" xfId="125"/>
    <cellStyle name="Обычный 11 2 3 4 2" xfId="126"/>
    <cellStyle name="Обычный 11 2 3 5" xfId="127"/>
    <cellStyle name="Обычный 11 2 3 5 2" xfId="128"/>
    <cellStyle name="Обычный 11 2 3 6" xfId="129"/>
    <cellStyle name="Обычный 11 2 3 6 2" xfId="130"/>
    <cellStyle name="Обычный 11 2 3 7" xfId="131"/>
    <cellStyle name="Обычный 11 2 3 7 2" xfId="132"/>
    <cellStyle name="Обычный 11 2 3 8" xfId="133"/>
    <cellStyle name="Обычный 11 2 3 8 2" xfId="134"/>
    <cellStyle name="Обычный 11 2 3 9" xfId="135"/>
    <cellStyle name="Обычный 11 2 3 9 2" xfId="136"/>
    <cellStyle name="Обычный 11 2 4" xfId="137"/>
    <cellStyle name="Обычный 11 2 4 10" xfId="138"/>
    <cellStyle name="Обычный 11 2 4 2" xfId="139"/>
    <cellStyle name="Обычный 11 2 4 2 2" xfId="140"/>
    <cellStyle name="Обычный 11 2 4 2 2 2" xfId="141"/>
    <cellStyle name="Обычный 11 2 4 2 3" xfId="142"/>
    <cellStyle name="Обычный 11 2 4 2 3 2" xfId="143"/>
    <cellStyle name="Обычный 11 2 4 2 4" xfId="144"/>
    <cellStyle name="Обычный 11 2 4 2 4 2" xfId="145"/>
    <cellStyle name="Обычный 11 2 4 2 5" xfId="146"/>
    <cellStyle name="Обычный 11 2 4 2 5 2" xfId="147"/>
    <cellStyle name="Обычный 11 2 4 2 6" xfId="148"/>
    <cellStyle name="Обычный 11 2 4 2 6 2" xfId="149"/>
    <cellStyle name="Обычный 11 2 4 2 7" xfId="150"/>
    <cellStyle name="Обычный 11 2 4 2 7 2" xfId="151"/>
    <cellStyle name="Обычный 11 2 4 2 8" xfId="152"/>
    <cellStyle name="Обычный 11 2 4 2 8 2" xfId="153"/>
    <cellStyle name="Обычный 11 2 4 2 9" xfId="154"/>
    <cellStyle name="Обычный 11 2 4 3" xfId="155"/>
    <cellStyle name="Обычный 11 2 4 3 2" xfId="156"/>
    <cellStyle name="Обычный 11 2 4 4" xfId="157"/>
    <cellStyle name="Обычный 11 2 4 4 2" xfId="158"/>
    <cellStyle name="Обычный 11 2 4 5" xfId="159"/>
    <cellStyle name="Обычный 11 2 4 5 2" xfId="160"/>
    <cellStyle name="Обычный 11 2 4 6" xfId="161"/>
    <cellStyle name="Обычный 11 2 4 6 2" xfId="162"/>
    <cellStyle name="Обычный 11 2 4 7" xfId="163"/>
    <cellStyle name="Обычный 11 2 4 7 2" xfId="164"/>
    <cellStyle name="Обычный 11 2 4 8" xfId="165"/>
    <cellStyle name="Обычный 11 2 4 8 2" xfId="166"/>
    <cellStyle name="Обычный 11 2 4 9" xfId="167"/>
    <cellStyle name="Обычный 11 2 4 9 2" xfId="168"/>
    <cellStyle name="Обычный 11 2 5" xfId="169"/>
    <cellStyle name="Обычный 11 2 5 10" xfId="170"/>
    <cellStyle name="Обычный 11 2 5 2" xfId="171"/>
    <cellStyle name="Обычный 11 2 5 2 2" xfId="172"/>
    <cellStyle name="Обычный 11 2 5 2 2 2" xfId="173"/>
    <cellStyle name="Обычный 11 2 5 2 3" xfId="174"/>
    <cellStyle name="Обычный 11 2 5 2 3 2" xfId="175"/>
    <cellStyle name="Обычный 11 2 5 2 4" xfId="176"/>
    <cellStyle name="Обычный 11 2 5 2 4 2" xfId="177"/>
    <cellStyle name="Обычный 11 2 5 2 5" xfId="178"/>
    <cellStyle name="Обычный 11 2 5 2 5 2" xfId="179"/>
    <cellStyle name="Обычный 11 2 5 2 6" xfId="180"/>
    <cellStyle name="Обычный 11 2 5 2 6 2" xfId="181"/>
    <cellStyle name="Обычный 11 2 5 2 7" xfId="182"/>
    <cellStyle name="Обычный 11 2 5 2 7 2" xfId="183"/>
    <cellStyle name="Обычный 11 2 5 2 8" xfId="184"/>
    <cellStyle name="Обычный 11 2 5 2 8 2" xfId="185"/>
    <cellStyle name="Обычный 11 2 5 2 9" xfId="186"/>
    <cellStyle name="Обычный 11 2 5 3" xfId="187"/>
    <cellStyle name="Обычный 11 2 5 3 2" xfId="188"/>
    <cellStyle name="Обычный 11 2 5 4" xfId="189"/>
    <cellStyle name="Обычный 11 2 5 4 2" xfId="190"/>
    <cellStyle name="Обычный 11 2 5 5" xfId="191"/>
    <cellStyle name="Обычный 11 2 5 5 2" xfId="192"/>
    <cellStyle name="Обычный 11 2 5 6" xfId="193"/>
    <cellStyle name="Обычный 11 2 5 6 2" xfId="194"/>
    <cellStyle name="Обычный 11 2 5 7" xfId="195"/>
    <cellStyle name="Обычный 11 2 5 7 2" xfId="196"/>
    <cellStyle name="Обычный 11 2 5 8" xfId="197"/>
    <cellStyle name="Обычный 11 2 5 8 2" xfId="198"/>
    <cellStyle name="Обычный 11 2 5 9" xfId="199"/>
    <cellStyle name="Обычный 11 2 5 9 2" xfId="200"/>
    <cellStyle name="Обычный 11 2 6" xfId="201"/>
    <cellStyle name="Обычный 11 2 6 10" xfId="202"/>
    <cellStyle name="Обычный 11 2 6 2" xfId="203"/>
    <cellStyle name="Обычный 11 2 6 2 2" xfId="204"/>
    <cellStyle name="Обычный 11 2 6 2 2 2" xfId="205"/>
    <cellStyle name="Обычный 11 2 6 2 3" xfId="206"/>
    <cellStyle name="Обычный 11 2 6 2 3 2" xfId="207"/>
    <cellStyle name="Обычный 11 2 6 2 4" xfId="208"/>
    <cellStyle name="Обычный 11 2 6 2 4 2" xfId="209"/>
    <cellStyle name="Обычный 11 2 6 2 5" xfId="210"/>
    <cellStyle name="Обычный 11 2 6 2 5 2" xfId="211"/>
    <cellStyle name="Обычный 11 2 6 2 6" xfId="212"/>
    <cellStyle name="Обычный 11 2 6 2 6 2" xfId="213"/>
    <cellStyle name="Обычный 11 2 6 2 7" xfId="214"/>
    <cellStyle name="Обычный 11 2 6 2 7 2" xfId="215"/>
    <cellStyle name="Обычный 11 2 6 2 8" xfId="216"/>
    <cellStyle name="Обычный 11 2 6 2 8 2" xfId="217"/>
    <cellStyle name="Обычный 11 2 6 2 9" xfId="218"/>
    <cellStyle name="Обычный 11 2 6 3" xfId="219"/>
    <cellStyle name="Обычный 11 2 6 3 2" xfId="220"/>
    <cellStyle name="Обычный 11 2 6 4" xfId="221"/>
    <cellStyle name="Обычный 11 2 6 4 2" xfId="222"/>
    <cellStyle name="Обычный 11 2 6 5" xfId="223"/>
    <cellStyle name="Обычный 11 2 6 5 2" xfId="224"/>
    <cellStyle name="Обычный 11 2 6 6" xfId="225"/>
    <cellStyle name="Обычный 11 2 6 6 2" xfId="226"/>
    <cellStyle name="Обычный 11 2 6 7" xfId="227"/>
    <cellStyle name="Обычный 11 2 6 7 2" xfId="228"/>
    <cellStyle name="Обычный 11 2 6 8" xfId="229"/>
    <cellStyle name="Обычный 11 2 6 8 2" xfId="230"/>
    <cellStyle name="Обычный 11 2 6 9" xfId="231"/>
    <cellStyle name="Обычный 11 2 6 9 2" xfId="232"/>
    <cellStyle name="Обычный 11 2 7" xfId="233"/>
    <cellStyle name="Обычный 11 2 7 10" xfId="234"/>
    <cellStyle name="Обычный 11 2 7 2" xfId="235"/>
    <cellStyle name="Обычный 11 2 7 2 2" xfId="236"/>
    <cellStyle name="Обычный 11 2 7 2 2 2" xfId="237"/>
    <cellStyle name="Обычный 11 2 7 2 3" xfId="238"/>
    <cellStyle name="Обычный 11 2 7 2 3 2" xfId="239"/>
    <cellStyle name="Обычный 11 2 7 2 4" xfId="240"/>
    <cellStyle name="Обычный 11 2 7 2 4 2" xfId="241"/>
    <cellStyle name="Обычный 11 2 7 2 5" xfId="242"/>
    <cellStyle name="Обычный 11 2 7 2 5 2" xfId="243"/>
    <cellStyle name="Обычный 11 2 7 2 6" xfId="244"/>
    <cellStyle name="Обычный 11 2 7 2 6 2" xfId="245"/>
    <cellStyle name="Обычный 11 2 7 2 7" xfId="246"/>
    <cellStyle name="Обычный 11 2 7 2 7 2" xfId="247"/>
    <cellStyle name="Обычный 11 2 7 2 8" xfId="248"/>
    <cellStyle name="Обычный 11 2 7 2 8 2" xfId="249"/>
    <cellStyle name="Обычный 11 2 7 2 9" xfId="250"/>
    <cellStyle name="Обычный 11 2 7 3" xfId="251"/>
    <cellStyle name="Обычный 11 2 7 3 2" xfId="252"/>
    <cellStyle name="Обычный 11 2 7 4" xfId="253"/>
    <cellStyle name="Обычный 11 2 7 4 2" xfId="254"/>
    <cellStyle name="Обычный 11 2 7 5" xfId="255"/>
    <cellStyle name="Обычный 11 2 7 5 2" xfId="256"/>
    <cellStyle name="Обычный 11 2 7 6" xfId="257"/>
    <cellStyle name="Обычный 11 2 7 6 2" xfId="258"/>
    <cellStyle name="Обычный 11 2 7 7" xfId="259"/>
    <cellStyle name="Обычный 11 2 7 7 2" xfId="260"/>
    <cellStyle name="Обычный 11 2 7 8" xfId="261"/>
    <cellStyle name="Обычный 11 2 7 8 2" xfId="262"/>
    <cellStyle name="Обычный 11 2 7 9" xfId="263"/>
    <cellStyle name="Обычный 11 2 7 9 2" xfId="264"/>
    <cellStyle name="Обычный 11 2 8" xfId="265"/>
    <cellStyle name="Обычный 11 2 8 2" xfId="266"/>
    <cellStyle name="Обычный 11 2 8 2 2" xfId="267"/>
    <cellStyle name="Обычный 11 2 8 3" xfId="268"/>
    <cellStyle name="Обычный 11 2 8 3 2" xfId="269"/>
    <cellStyle name="Обычный 11 2 8 4" xfId="270"/>
    <cellStyle name="Обычный 11 2 8 4 2" xfId="271"/>
    <cellStyle name="Обычный 11 2 8 5" xfId="272"/>
    <cellStyle name="Обычный 11 2 8 5 2" xfId="273"/>
    <cellStyle name="Обычный 11 2 8 6" xfId="274"/>
    <cellStyle name="Обычный 11 2 8 6 2" xfId="275"/>
    <cellStyle name="Обычный 11 2 8 7" xfId="276"/>
    <cellStyle name="Обычный 11 2 8 7 2" xfId="277"/>
    <cellStyle name="Обычный 11 2 8 8" xfId="278"/>
    <cellStyle name="Обычный 11 2 8 8 2" xfId="279"/>
    <cellStyle name="Обычный 11 2 8 9" xfId="280"/>
    <cellStyle name="Обычный 11 2 9" xfId="281"/>
    <cellStyle name="Обычный 11 2 9 2" xfId="282"/>
    <cellStyle name="Обычный 11 3" xfId="283"/>
    <cellStyle name="Обычный 11 3 10" xfId="284"/>
    <cellStyle name="Обычный 11 3 2" xfId="285"/>
    <cellStyle name="Обычный 11 3 2 2" xfId="286"/>
    <cellStyle name="Обычный 11 3 2 2 2" xfId="287"/>
    <cellStyle name="Обычный 11 3 2 3" xfId="288"/>
    <cellStyle name="Обычный 11 3 2 3 2" xfId="289"/>
    <cellStyle name="Обычный 11 3 2 4" xfId="290"/>
    <cellStyle name="Обычный 11 3 2 4 2" xfId="291"/>
    <cellStyle name="Обычный 11 3 2 5" xfId="292"/>
    <cellStyle name="Обычный 11 3 2 5 2" xfId="293"/>
    <cellStyle name="Обычный 11 3 2 6" xfId="294"/>
    <cellStyle name="Обычный 11 3 2 6 2" xfId="295"/>
    <cellStyle name="Обычный 11 3 2 7" xfId="296"/>
    <cellStyle name="Обычный 11 3 2 7 2" xfId="297"/>
    <cellStyle name="Обычный 11 3 2 8" xfId="298"/>
    <cellStyle name="Обычный 11 3 2 8 2" xfId="299"/>
    <cellStyle name="Обычный 11 3 2 9" xfId="300"/>
    <cellStyle name="Обычный 11 3 3" xfId="301"/>
    <cellStyle name="Обычный 11 3 3 2" xfId="302"/>
    <cellStyle name="Обычный 11 3 4" xfId="303"/>
    <cellStyle name="Обычный 11 3 4 2" xfId="304"/>
    <cellStyle name="Обычный 11 3 5" xfId="305"/>
    <cellStyle name="Обычный 11 3 5 2" xfId="306"/>
    <cellStyle name="Обычный 11 3 6" xfId="307"/>
    <cellStyle name="Обычный 11 3 6 2" xfId="308"/>
    <cellStyle name="Обычный 11 3 7" xfId="309"/>
    <cellStyle name="Обычный 11 3 7 2" xfId="310"/>
    <cellStyle name="Обычный 11 3 8" xfId="311"/>
    <cellStyle name="Обычный 11 3 8 2" xfId="312"/>
    <cellStyle name="Обычный 11 3 9" xfId="313"/>
    <cellStyle name="Обычный 11 3 9 2" xfId="314"/>
    <cellStyle name="Обычный 11 4" xfId="315"/>
    <cellStyle name="Обычный 11 4 10" xfId="316"/>
    <cellStyle name="Обычный 11 4 2" xfId="317"/>
    <cellStyle name="Обычный 11 4 2 2" xfId="318"/>
    <cellStyle name="Обычный 11 4 2 2 2" xfId="319"/>
    <cellStyle name="Обычный 11 4 2 3" xfId="320"/>
    <cellStyle name="Обычный 11 4 2 3 2" xfId="321"/>
    <cellStyle name="Обычный 11 4 2 4" xfId="322"/>
    <cellStyle name="Обычный 11 4 2 4 2" xfId="323"/>
    <cellStyle name="Обычный 11 4 2 5" xfId="324"/>
    <cellStyle name="Обычный 11 4 2 5 2" xfId="325"/>
    <cellStyle name="Обычный 11 4 2 6" xfId="326"/>
    <cellStyle name="Обычный 11 4 2 6 2" xfId="327"/>
    <cellStyle name="Обычный 11 4 2 7" xfId="328"/>
    <cellStyle name="Обычный 11 4 2 7 2" xfId="329"/>
    <cellStyle name="Обычный 11 4 2 8" xfId="330"/>
    <cellStyle name="Обычный 11 4 2 8 2" xfId="331"/>
    <cellStyle name="Обычный 11 4 2 9" xfId="332"/>
    <cellStyle name="Обычный 11 4 3" xfId="333"/>
    <cellStyle name="Обычный 11 4 3 2" xfId="334"/>
    <cellStyle name="Обычный 11 4 4" xfId="335"/>
    <cellStyle name="Обычный 11 4 4 2" xfId="336"/>
    <cellStyle name="Обычный 11 4 5" xfId="337"/>
    <cellStyle name="Обычный 11 4 5 2" xfId="338"/>
    <cellStyle name="Обычный 11 4 6" xfId="339"/>
    <cellStyle name="Обычный 11 4 6 2" xfId="340"/>
    <cellStyle name="Обычный 11 4 7" xfId="341"/>
    <cellStyle name="Обычный 11 4 7 2" xfId="342"/>
    <cellStyle name="Обычный 11 4 8" xfId="343"/>
    <cellStyle name="Обычный 11 4 8 2" xfId="344"/>
    <cellStyle name="Обычный 11 4 9" xfId="345"/>
    <cellStyle name="Обычный 11 4 9 2" xfId="346"/>
    <cellStyle name="Обычный 11 5" xfId="347"/>
    <cellStyle name="Обычный 11 5 10" xfId="348"/>
    <cellStyle name="Обычный 11 5 2" xfId="349"/>
    <cellStyle name="Обычный 11 5 2 2" xfId="350"/>
    <cellStyle name="Обычный 11 5 2 2 2" xfId="351"/>
    <cellStyle name="Обычный 11 5 2 3" xfId="352"/>
    <cellStyle name="Обычный 11 5 2 3 2" xfId="353"/>
    <cellStyle name="Обычный 11 5 2 4" xfId="354"/>
    <cellStyle name="Обычный 11 5 2 4 2" xfId="355"/>
    <cellStyle name="Обычный 11 5 2 5" xfId="356"/>
    <cellStyle name="Обычный 11 5 2 5 2" xfId="357"/>
    <cellStyle name="Обычный 11 5 2 6" xfId="358"/>
    <cellStyle name="Обычный 11 5 2 6 2" xfId="359"/>
    <cellStyle name="Обычный 11 5 2 7" xfId="360"/>
    <cellStyle name="Обычный 11 5 2 7 2" xfId="361"/>
    <cellStyle name="Обычный 11 5 2 8" xfId="362"/>
    <cellStyle name="Обычный 11 5 2 8 2" xfId="363"/>
    <cellStyle name="Обычный 11 5 2 9" xfId="364"/>
    <cellStyle name="Обычный 11 5 3" xfId="365"/>
    <cellStyle name="Обычный 11 5 3 2" xfId="366"/>
    <cellStyle name="Обычный 11 5 4" xfId="367"/>
    <cellStyle name="Обычный 11 5 4 2" xfId="368"/>
    <cellStyle name="Обычный 11 5 5" xfId="369"/>
    <cellStyle name="Обычный 11 5 5 2" xfId="370"/>
    <cellStyle name="Обычный 11 5 6" xfId="371"/>
    <cellStyle name="Обычный 11 5 6 2" xfId="372"/>
    <cellStyle name="Обычный 11 5 7" xfId="373"/>
    <cellStyle name="Обычный 11 5 7 2" xfId="374"/>
    <cellStyle name="Обычный 11 5 8" xfId="375"/>
    <cellStyle name="Обычный 11 5 8 2" xfId="376"/>
    <cellStyle name="Обычный 11 5 9" xfId="377"/>
    <cellStyle name="Обычный 11 5 9 2" xfId="378"/>
    <cellStyle name="Обычный 11 6" xfId="379"/>
    <cellStyle name="Обычный 11 6 10" xfId="380"/>
    <cellStyle name="Обычный 11 6 2" xfId="381"/>
    <cellStyle name="Обычный 11 6 2 2" xfId="382"/>
    <cellStyle name="Обычный 11 6 2 2 2" xfId="383"/>
    <cellStyle name="Обычный 11 6 2 3" xfId="384"/>
    <cellStyle name="Обычный 11 6 2 3 2" xfId="385"/>
    <cellStyle name="Обычный 11 6 2 4" xfId="386"/>
    <cellStyle name="Обычный 11 6 2 4 2" xfId="387"/>
    <cellStyle name="Обычный 11 6 2 5" xfId="388"/>
    <cellStyle name="Обычный 11 6 2 5 2" xfId="389"/>
    <cellStyle name="Обычный 11 6 2 6" xfId="390"/>
    <cellStyle name="Обычный 11 6 2 6 2" xfId="391"/>
    <cellStyle name="Обычный 11 6 2 7" xfId="392"/>
    <cellStyle name="Обычный 11 6 2 7 2" xfId="393"/>
    <cellStyle name="Обычный 11 6 2 8" xfId="394"/>
    <cellStyle name="Обычный 11 6 2 8 2" xfId="395"/>
    <cellStyle name="Обычный 11 6 2 9" xfId="396"/>
    <cellStyle name="Обычный 11 6 3" xfId="397"/>
    <cellStyle name="Обычный 11 6 3 2" xfId="398"/>
    <cellStyle name="Обычный 11 6 4" xfId="399"/>
    <cellStyle name="Обычный 11 6 4 2" xfId="400"/>
    <cellStyle name="Обычный 11 6 5" xfId="401"/>
    <cellStyle name="Обычный 11 6 5 2" xfId="402"/>
    <cellStyle name="Обычный 11 6 6" xfId="403"/>
    <cellStyle name="Обычный 11 6 6 2" xfId="404"/>
    <cellStyle name="Обычный 11 6 7" xfId="405"/>
    <cellStyle name="Обычный 11 6 7 2" xfId="406"/>
    <cellStyle name="Обычный 11 6 8" xfId="407"/>
    <cellStyle name="Обычный 11 6 8 2" xfId="408"/>
    <cellStyle name="Обычный 11 6 9" xfId="409"/>
    <cellStyle name="Обычный 11 6 9 2" xfId="410"/>
    <cellStyle name="Обычный 11 7" xfId="411"/>
    <cellStyle name="Обычный 11 7 10" xfId="412"/>
    <cellStyle name="Обычный 11 7 2" xfId="413"/>
    <cellStyle name="Обычный 11 7 2 2" xfId="414"/>
    <cellStyle name="Обычный 11 7 2 2 2" xfId="415"/>
    <cellStyle name="Обычный 11 7 2 3" xfId="416"/>
    <cellStyle name="Обычный 11 7 2 3 2" xfId="417"/>
    <cellStyle name="Обычный 11 7 2 4" xfId="418"/>
    <cellStyle name="Обычный 11 7 2 4 2" xfId="419"/>
    <cellStyle name="Обычный 11 7 2 5" xfId="420"/>
    <cellStyle name="Обычный 11 7 2 5 2" xfId="421"/>
    <cellStyle name="Обычный 11 7 2 6" xfId="422"/>
    <cellStyle name="Обычный 11 7 2 6 2" xfId="423"/>
    <cellStyle name="Обычный 11 7 2 7" xfId="424"/>
    <cellStyle name="Обычный 11 7 2 7 2" xfId="425"/>
    <cellStyle name="Обычный 11 7 2 8" xfId="426"/>
    <cellStyle name="Обычный 11 7 2 8 2" xfId="427"/>
    <cellStyle name="Обычный 11 7 2 9" xfId="428"/>
    <cellStyle name="Обычный 11 7 3" xfId="429"/>
    <cellStyle name="Обычный 11 7 3 2" xfId="430"/>
    <cellStyle name="Обычный 11 7 4" xfId="431"/>
    <cellStyle name="Обычный 11 7 4 2" xfId="432"/>
    <cellStyle name="Обычный 11 7 5" xfId="433"/>
    <cellStyle name="Обычный 11 7 5 2" xfId="434"/>
    <cellStyle name="Обычный 11 7 6" xfId="435"/>
    <cellStyle name="Обычный 11 7 6 2" xfId="436"/>
    <cellStyle name="Обычный 11 7 7" xfId="437"/>
    <cellStyle name="Обычный 11 7 7 2" xfId="438"/>
    <cellStyle name="Обычный 11 7 8" xfId="439"/>
    <cellStyle name="Обычный 11 7 8 2" xfId="440"/>
    <cellStyle name="Обычный 11 7 9" xfId="441"/>
    <cellStyle name="Обычный 11 7 9 2" xfId="442"/>
    <cellStyle name="Обычный 11 8" xfId="443"/>
    <cellStyle name="Обычный 11 8 10" xfId="444"/>
    <cellStyle name="Обычный 11 8 2" xfId="445"/>
    <cellStyle name="Обычный 11 8 2 2" xfId="446"/>
    <cellStyle name="Обычный 11 8 2 2 2" xfId="447"/>
    <cellStyle name="Обычный 11 8 2 3" xfId="448"/>
    <cellStyle name="Обычный 11 8 2 3 2" xfId="449"/>
    <cellStyle name="Обычный 11 8 2 4" xfId="450"/>
    <cellStyle name="Обычный 11 8 2 4 2" xfId="451"/>
    <cellStyle name="Обычный 11 8 2 5" xfId="452"/>
    <cellStyle name="Обычный 11 8 2 5 2" xfId="453"/>
    <cellStyle name="Обычный 11 8 2 6" xfId="454"/>
    <cellStyle name="Обычный 11 8 2 6 2" xfId="455"/>
    <cellStyle name="Обычный 11 8 2 7" xfId="456"/>
    <cellStyle name="Обычный 11 8 2 7 2" xfId="457"/>
    <cellStyle name="Обычный 11 8 2 8" xfId="458"/>
    <cellStyle name="Обычный 11 8 2 8 2" xfId="459"/>
    <cellStyle name="Обычный 11 8 2 9" xfId="460"/>
    <cellStyle name="Обычный 11 8 3" xfId="461"/>
    <cellStyle name="Обычный 11 8 3 2" xfId="462"/>
    <cellStyle name="Обычный 11 8 4" xfId="463"/>
    <cellStyle name="Обычный 11 8 4 2" xfId="464"/>
    <cellStyle name="Обычный 11 8 5" xfId="465"/>
    <cellStyle name="Обычный 11 8 5 2" xfId="466"/>
    <cellStyle name="Обычный 11 8 6" xfId="467"/>
    <cellStyle name="Обычный 11 8 6 2" xfId="468"/>
    <cellStyle name="Обычный 11 8 7" xfId="469"/>
    <cellStyle name="Обычный 11 8 7 2" xfId="470"/>
    <cellStyle name="Обычный 11 8 8" xfId="471"/>
    <cellStyle name="Обычный 11 8 8 2" xfId="472"/>
    <cellStyle name="Обычный 11 8 9" xfId="473"/>
    <cellStyle name="Обычный 11 8 9 2" xfId="474"/>
    <cellStyle name="Обычный 11 9" xfId="475"/>
    <cellStyle name="Обычный 11 9 2" xfId="476"/>
    <cellStyle name="Обычный 11 9 2 2" xfId="477"/>
    <cellStyle name="Обычный 11 9 3" xfId="478"/>
    <cellStyle name="Обычный 11 9 3 2" xfId="479"/>
    <cellStyle name="Обычный 11 9 4" xfId="480"/>
    <cellStyle name="Обычный 11 9 4 2" xfId="481"/>
    <cellStyle name="Обычный 11 9 5" xfId="482"/>
    <cellStyle name="Обычный 11 9 5 2" xfId="483"/>
    <cellStyle name="Обычный 11 9 6" xfId="484"/>
    <cellStyle name="Обычный 11 9 6 2" xfId="485"/>
    <cellStyle name="Обычный 11 9 7" xfId="486"/>
    <cellStyle name="Обычный 11 9 7 2" xfId="487"/>
    <cellStyle name="Обычный 11 9 8" xfId="488"/>
    <cellStyle name="Обычный 11 9 8 2" xfId="489"/>
    <cellStyle name="Обычный 11 9 9" xfId="490"/>
    <cellStyle name="Обычный 12" xfId="491"/>
    <cellStyle name="Обычный 12 10" xfId="492"/>
    <cellStyle name="Обычный 12 2" xfId="493"/>
    <cellStyle name="Обычный 12 2 2" xfId="494"/>
    <cellStyle name="Обычный 12 2 2 2" xfId="495"/>
    <cellStyle name="Обычный 12 2 3" xfId="496"/>
    <cellStyle name="Обычный 12 2 3 2" xfId="497"/>
    <cellStyle name="Обычный 12 2 4" xfId="498"/>
    <cellStyle name="Обычный 12 2 4 2" xfId="499"/>
    <cellStyle name="Обычный 12 2 5" xfId="500"/>
    <cellStyle name="Обычный 12 2 5 2" xfId="501"/>
    <cellStyle name="Обычный 12 2 6" xfId="502"/>
    <cellStyle name="Обычный 12 2 6 2" xfId="503"/>
    <cellStyle name="Обычный 12 2 7" xfId="504"/>
    <cellStyle name="Обычный 12 2 7 2" xfId="505"/>
    <cellStyle name="Обычный 12 2 8" xfId="506"/>
    <cellStyle name="Обычный 12 2 8 2" xfId="507"/>
    <cellStyle name="Обычный 12 2 9" xfId="508"/>
    <cellStyle name="Обычный 12 3" xfId="509"/>
    <cellStyle name="Обычный 12 3 2" xfId="510"/>
    <cellStyle name="Обычный 12 4" xfId="511"/>
    <cellStyle name="Обычный 12 4 2" xfId="512"/>
    <cellStyle name="Обычный 12 5" xfId="513"/>
    <cellStyle name="Обычный 12 5 2" xfId="514"/>
    <cellStyle name="Обычный 12 6" xfId="515"/>
    <cellStyle name="Обычный 12 6 2" xfId="516"/>
    <cellStyle name="Обычный 12 7" xfId="517"/>
    <cellStyle name="Обычный 12 7 2" xfId="518"/>
    <cellStyle name="Обычный 12 8" xfId="519"/>
    <cellStyle name="Обычный 12 8 2" xfId="520"/>
    <cellStyle name="Обычный 12 9" xfId="521"/>
    <cellStyle name="Обычный 12 9 2" xfId="522"/>
    <cellStyle name="Обычный 13" xfId="523"/>
    <cellStyle name="Обычный 13 2" xfId="524"/>
    <cellStyle name="Обычный 14" xfId="525"/>
    <cellStyle name="Обычный 14 2" xfId="526"/>
    <cellStyle name="Обычный 15" xfId="527"/>
    <cellStyle name="Обычный 15 2" xfId="528"/>
    <cellStyle name="Обычный 16" xfId="529"/>
    <cellStyle name="Обычный 16 2" xfId="530"/>
    <cellStyle name="Обычный 17" xfId="531"/>
    <cellStyle name="Обычный 17 2" xfId="532"/>
    <cellStyle name="Обычный 18" xfId="533"/>
    <cellStyle name="Обычный 18 2" xfId="534"/>
    <cellStyle name="Обычный 19" xfId="535"/>
    <cellStyle name="Обычный 19 2" xfId="536"/>
    <cellStyle name="Обычный 2" xfId="1"/>
    <cellStyle name="Обычный 2 2" xfId="537"/>
    <cellStyle name="Обычный 2 7" xfId="538"/>
    <cellStyle name="Обычный 20" xfId="539"/>
    <cellStyle name="Обычный 20 2" xfId="540"/>
    <cellStyle name="Обычный 21" xfId="541"/>
    <cellStyle name="Обычный 22" xfId="542"/>
    <cellStyle name="Обычный 3" xfId="543"/>
    <cellStyle name="Обычный 3 2" xfId="544"/>
    <cellStyle name="Обычный 4" xfId="545"/>
    <cellStyle name="Обычный 4 10" xfId="546"/>
    <cellStyle name="Обычный 4 10 2" xfId="547"/>
    <cellStyle name="Обычный 4 11" xfId="548"/>
    <cellStyle name="Обычный 4 11 2" xfId="549"/>
    <cellStyle name="Обычный 4 12" xfId="550"/>
    <cellStyle name="Обычный 4 12 2" xfId="551"/>
    <cellStyle name="Обычный 4 13" xfId="552"/>
    <cellStyle name="Обычный 4 13 2" xfId="553"/>
    <cellStyle name="Обычный 4 14" xfId="554"/>
    <cellStyle name="Обычный 4 14 2" xfId="555"/>
    <cellStyle name="Обычный 4 15" xfId="556"/>
    <cellStyle name="Обычный 4 15 2" xfId="557"/>
    <cellStyle name="Обычный 4 16" xfId="558"/>
    <cellStyle name="Обычный 4 16 2" xfId="559"/>
    <cellStyle name="Обычный 4 17" xfId="560"/>
    <cellStyle name="Обычный 4 2" xfId="561"/>
    <cellStyle name="Обычный 4 2 10" xfId="562"/>
    <cellStyle name="Обычный 4 2 2" xfId="563"/>
    <cellStyle name="Обычный 4 2 2 2" xfId="564"/>
    <cellStyle name="Обычный 4 2 2 2 2" xfId="565"/>
    <cellStyle name="Обычный 4 2 2 3" xfId="566"/>
    <cellStyle name="Обычный 4 2 2 3 2" xfId="567"/>
    <cellStyle name="Обычный 4 2 2 4" xfId="568"/>
    <cellStyle name="Обычный 4 2 2 4 2" xfId="569"/>
    <cellStyle name="Обычный 4 2 2 5" xfId="570"/>
    <cellStyle name="Обычный 4 2 2 5 2" xfId="571"/>
    <cellStyle name="Обычный 4 2 2 6" xfId="572"/>
    <cellStyle name="Обычный 4 2 2 6 2" xfId="573"/>
    <cellStyle name="Обычный 4 2 2 7" xfId="574"/>
    <cellStyle name="Обычный 4 2 2 7 2" xfId="575"/>
    <cellStyle name="Обычный 4 2 2 8" xfId="576"/>
    <cellStyle name="Обычный 4 2 2 8 2" xfId="577"/>
    <cellStyle name="Обычный 4 2 2 9" xfId="578"/>
    <cellStyle name="Обычный 4 2 3" xfId="579"/>
    <cellStyle name="Обычный 4 2 3 2" xfId="580"/>
    <cellStyle name="Обычный 4 2 4" xfId="581"/>
    <cellStyle name="Обычный 4 2 4 2" xfId="582"/>
    <cellStyle name="Обычный 4 2 5" xfId="583"/>
    <cellStyle name="Обычный 4 2 5 2" xfId="584"/>
    <cellStyle name="Обычный 4 2 6" xfId="585"/>
    <cellStyle name="Обычный 4 2 6 2" xfId="586"/>
    <cellStyle name="Обычный 4 2 7" xfId="587"/>
    <cellStyle name="Обычный 4 2 7 2" xfId="588"/>
    <cellStyle name="Обычный 4 2 8" xfId="589"/>
    <cellStyle name="Обычный 4 2 8 2" xfId="590"/>
    <cellStyle name="Обычный 4 2 9" xfId="591"/>
    <cellStyle name="Обычный 4 2 9 2" xfId="592"/>
    <cellStyle name="Обычный 4 3" xfId="593"/>
    <cellStyle name="Обычный 4 3 10" xfId="594"/>
    <cellStyle name="Обычный 4 3 2" xfId="595"/>
    <cellStyle name="Обычный 4 3 2 2" xfId="596"/>
    <cellStyle name="Обычный 4 3 2 2 2" xfId="597"/>
    <cellStyle name="Обычный 4 3 2 3" xfId="598"/>
    <cellStyle name="Обычный 4 3 2 3 2" xfId="599"/>
    <cellStyle name="Обычный 4 3 2 4" xfId="600"/>
    <cellStyle name="Обычный 4 3 2 4 2" xfId="601"/>
    <cellStyle name="Обычный 4 3 2 5" xfId="602"/>
    <cellStyle name="Обычный 4 3 2 5 2" xfId="603"/>
    <cellStyle name="Обычный 4 3 2 6" xfId="604"/>
    <cellStyle name="Обычный 4 3 2 6 2" xfId="605"/>
    <cellStyle name="Обычный 4 3 2 7" xfId="606"/>
    <cellStyle name="Обычный 4 3 2 7 2" xfId="607"/>
    <cellStyle name="Обычный 4 3 2 8" xfId="608"/>
    <cellStyle name="Обычный 4 3 2 8 2" xfId="609"/>
    <cellStyle name="Обычный 4 3 2 9" xfId="610"/>
    <cellStyle name="Обычный 4 3 3" xfId="611"/>
    <cellStyle name="Обычный 4 3 3 2" xfId="612"/>
    <cellStyle name="Обычный 4 3 4" xfId="613"/>
    <cellStyle name="Обычный 4 3 4 2" xfId="614"/>
    <cellStyle name="Обычный 4 3 5" xfId="615"/>
    <cellStyle name="Обычный 4 3 5 2" xfId="616"/>
    <cellStyle name="Обычный 4 3 6" xfId="617"/>
    <cellStyle name="Обычный 4 3 6 2" xfId="618"/>
    <cellStyle name="Обычный 4 3 7" xfId="619"/>
    <cellStyle name="Обычный 4 3 7 2" xfId="620"/>
    <cellStyle name="Обычный 4 3 8" xfId="621"/>
    <cellStyle name="Обычный 4 3 8 2" xfId="622"/>
    <cellStyle name="Обычный 4 3 9" xfId="623"/>
    <cellStyle name="Обычный 4 3 9 2" xfId="624"/>
    <cellStyle name="Обычный 4 4" xfId="625"/>
    <cellStyle name="Обычный 4 4 10" xfId="626"/>
    <cellStyle name="Обычный 4 4 2" xfId="627"/>
    <cellStyle name="Обычный 4 4 2 2" xfId="628"/>
    <cellStyle name="Обычный 4 4 2 2 2" xfId="629"/>
    <cellStyle name="Обычный 4 4 2 3" xfId="630"/>
    <cellStyle name="Обычный 4 4 2 3 2" xfId="631"/>
    <cellStyle name="Обычный 4 4 2 4" xfId="632"/>
    <cellStyle name="Обычный 4 4 2 4 2" xfId="633"/>
    <cellStyle name="Обычный 4 4 2 5" xfId="634"/>
    <cellStyle name="Обычный 4 4 2 5 2" xfId="635"/>
    <cellStyle name="Обычный 4 4 2 6" xfId="636"/>
    <cellStyle name="Обычный 4 4 2 6 2" xfId="637"/>
    <cellStyle name="Обычный 4 4 2 7" xfId="638"/>
    <cellStyle name="Обычный 4 4 2 7 2" xfId="639"/>
    <cellStyle name="Обычный 4 4 2 8" xfId="640"/>
    <cellStyle name="Обычный 4 4 2 8 2" xfId="641"/>
    <cellStyle name="Обычный 4 4 2 9" xfId="642"/>
    <cellStyle name="Обычный 4 4 3" xfId="643"/>
    <cellStyle name="Обычный 4 4 3 2" xfId="644"/>
    <cellStyle name="Обычный 4 4 4" xfId="645"/>
    <cellStyle name="Обычный 4 4 4 2" xfId="646"/>
    <cellStyle name="Обычный 4 4 5" xfId="647"/>
    <cellStyle name="Обычный 4 4 5 2" xfId="648"/>
    <cellStyle name="Обычный 4 4 6" xfId="649"/>
    <cellStyle name="Обычный 4 4 6 2" xfId="650"/>
    <cellStyle name="Обычный 4 4 7" xfId="651"/>
    <cellStyle name="Обычный 4 4 7 2" xfId="652"/>
    <cellStyle name="Обычный 4 4 8" xfId="653"/>
    <cellStyle name="Обычный 4 4 8 2" xfId="654"/>
    <cellStyle name="Обычный 4 4 9" xfId="655"/>
    <cellStyle name="Обычный 4 4 9 2" xfId="656"/>
    <cellStyle name="Обычный 4 5" xfId="657"/>
    <cellStyle name="Обычный 4 5 10" xfId="658"/>
    <cellStyle name="Обычный 4 5 2" xfId="659"/>
    <cellStyle name="Обычный 4 5 2 2" xfId="660"/>
    <cellStyle name="Обычный 4 5 2 2 2" xfId="661"/>
    <cellStyle name="Обычный 4 5 2 3" xfId="662"/>
    <cellStyle name="Обычный 4 5 2 3 2" xfId="663"/>
    <cellStyle name="Обычный 4 5 2 4" xfId="664"/>
    <cellStyle name="Обычный 4 5 2 4 2" xfId="665"/>
    <cellStyle name="Обычный 4 5 2 5" xfId="666"/>
    <cellStyle name="Обычный 4 5 2 5 2" xfId="667"/>
    <cellStyle name="Обычный 4 5 2 6" xfId="668"/>
    <cellStyle name="Обычный 4 5 2 6 2" xfId="669"/>
    <cellStyle name="Обычный 4 5 2 7" xfId="670"/>
    <cellStyle name="Обычный 4 5 2 7 2" xfId="671"/>
    <cellStyle name="Обычный 4 5 2 8" xfId="672"/>
    <cellStyle name="Обычный 4 5 2 8 2" xfId="673"/>
    <cellStyle name="Обычный 4 5 2 9" xfId="674"/>
    <cellStyle name="Обычный 4 5 3" xfId="675"/>
    <cellStyle name="Обычный 4 5 3 2" xfId="676"/>
    <cellStyle name="Обычный 4 5 4" xfId="677"/>
    <cellStyle name="Обычный 4 5 4 2" xfId="678"/>
    <cellStyle name="Обычный 4 5 5" xfId="679"/>
    <cellStyle name="Обычный 4 5 5 2" xfId="680"/>
    <cellStyle name="Обычный 4 5 6" xfId="681"/>
    <cellStyle name="Обычный 4 5 6 2" xfId="682"/>
    <cellStyle name="Обычный 4 5 7" xfId="683"/>
    <cellStyle name="Обычный 4 5 7 2" xfId="684"/>
    <cellStyle name="Обычный 4 5 8" xfId="685"/>
    <cellStyle name="Обычный 4 5 8 2" xfId="686"/>
    <cellStyle name="Обычный 4 5 9" xfId="687"/>
    <cellStyle name="Обычный 4 5 9 2" xfId="688"/>
    <cellStyle name="Обычный 4 6" xfId="689"/>
    <cellStyle name="Обычный 4 6 10" xfId="690"/>
    <cellStyle name="Обычный 4 6 2" xfId="691"/>
    <cellStyle name="Обычный 4 6 2 2" xfId="692"/>
    <cellStyle name="Обычный 4 6 2 2 2" xfId="693"/>
    <cellStyle name="Обычный 4 6 2 3" xfId="694"/>
    <cellStyle name="Обычный 4 6 2 3 2" xfId="695"/>
    <cellStyle name="Обычный 4 6 2 4" xfId="696"/>
    <cellStyle name="Обычный 4 6 2 4 2" xfId="697"/>
    <cellStyle name="Обычный 4 6 2 5" xfId="698"/>
    <cellStyle name="Обычный 4 6 2 5 2" xfId="699"/>
    <cellStyle name="Обычный 4 6 2 6" xfId="700"/>
    <cellStyle name="Обычный 4 6 2 6 2" xfId="701"/>
    <cellStyle name="Обычный 4 6 2 7" xfId="702"/>
    <cellStyle name="Обычный 4 6 2 7 2" xfId="703"/>
    <cellStyle name="Обычный 4 6 2 8" xfId="704"/>
    <cellStyle name="Обычный 4 6 2 8 2" xfId="705"/>
    <cellStyle name="Обычный 4 6 2 9" xfId="706"/>
    <cellStyle name="Обычный 4 6 3" xfId="707"/>
    <cellStyle name="Обычный 4 6 3 2" xfId="708"/>
    <cellStyle name="Обычный 4 6 4" xfId="709"/>
    <cellStyle name="Обычный 4 6 4 2" xfId="710"/>
    <cellStyle name="Обычный 4 6 5" xfId="711"/>
    <cellStyle name="Обычный 4 6 5 2" xfId="712"/>
    <cellStyle name="Обычный 4 6 6" xfId="713"/>
    <cellStyle name="Обычный 4 6 6 2" xfId="714"/>
    <cellStyle name="Обычный 4 6 7" xfId="715"/>
    <cellStyle name="Обычный 4 6 7 2" xfId="716"/>
    <cellStyle name="Обычный 4 6 8" xfId="717"/>
    <cellStyle name="Обычный 4 6 8 2" xfId="718"/>
    <cellStyle name="Обычный 4 6 9" xfId="719"/>
    <cellStyle name="Обычный 4 6 9 2" xfId="720"/>
    <cellStyle name="Обычный 4 7" xfId="721"/>
    <cellStyle name="Обычный 4 7 10" xfId="722"/>
    <cellStyle name="Обычный 4 7 2" xfId="723"/>
    <cellStyle name="Обычный 4 7 2 2" xfId="724"/>
    <cellStyle name="Обычный 4 7 2 2 2" xfId="725"/>
    <cellStyle name="Обычный 4 7 2 3" xfId="726"/>
    <cellStyle name="Обычный 4 7 2 3 2" xfId="727"/>
    <cellStyle name="Обычный 4 7 2 4" xfId="728"/>
    <cellStyle name="Обычный 4 7 2 4 2" xfId="729"/>
    <cellStyle name="Обычный 4 7 2 5" xfId="730"/>
    <cellStyle name="Обычный 4 7 2 5 2" xfId="731"/>
    <cellStyle name="Обычный 4 7 2 6" xfId="732"/>
    <cellStyle name="Обычный 4 7 2 6 2" xfId="733"/>
    <cellStyle name="Обычный 4 7 2 7" xfId="734"/>
    <cellStyle name="Обычный 4 7 2 7 2" xfId="735"/>
    <cellStyle name="Обычный 4 7 2 8" xfId="736"/>
    <cellStyle name="Обычный 4 7 2 8 2" xfId="737"/>
    <cellStyle name="Обычный 4 7 2 9" xfId="738"/>
    <cellStyle name="Обычный 4 7 3" xfId="739"/>
    <cellStyle name="Обычный 4 7 3 2" xfId="740"/>
    <cellStyle name="Обычный 4 7 4" xfId="741"/>
    <cellStyle name="Обычный 4 7 4 2" xfId="742"/>
    <cellStyle name="Обычный 4 7 5" xfId="743"/>
    <cellStyle name="Обычный 4 7 5 2" xfId="744"/>
    <cellStyle name="Обычный 4 7 6" xfId="745"/>
    <cellStyle name="Обычный 4 7 6 2" xfId="746"/>
    <cellStyle name="Обычный 4 7 7" xfId="747"/>
    <cellStyle name="Обычный 4 7 7 2" xfId="748"/>
    <cellStyle name="Обычный 4 7 8" xfId="749"/>
    <cellStyle name="Обычный 4 7 8 2" xfId="750"/>
    <cellStyle name="Обычный 4 7 9" xfId="751"/>
    <cellStyle name="Обычный 4 7 9 2" xfId="752"/>
    <cellStyle name="Обычный 4 8" xfId="753"/>
    <cellStyle name="Обычный 4 8 2" xfId="754"/>
    <cellStyle name="Обычный 4 8 2 2" xfId="755"/>
    <cellStyle name="Обычный 4 8 3" xfId="756"/>
    <cellStyle name="Обычный 4 8 3 2" xfId="757"/>
    <cellStyle name="Обычный 4 8 4" xfId="758"/>
    <cellStyle name="Обычный 4 8 4 2" xfId="759"/>
    <cellStyle name="Обычный 4 8 5" xfId="760"/>
    <cellStyle name="Обычный 4 8 5 2" xfId="761"/>
    <cellStyle name="Обычный 4 8 6" xfId="762"/>
    <cellStyle name="Обычный 4 8 6 2" xfId="763"/>
    <cellStyle name="Обычный 4 8 7" xfId="764"/>
    <cellStyle name="Обычный 4 8 7 2" xfId="765"/>
    <cellStyle name="Обычный 4 8 8" xfId="766"/>
    <cellStyle name="Обычный 4 8 8 2" xfId="767"/>
    <cellStyle name="Обычный 4 8 9" xfId="768"/>
    <cellStyle name="Обычный 4 9" xfId="769"/>
    <cellStyle name="Обычный 4 9 2" xfId="770"/>
    <cellStyle name="Обычный 5" xfId="2"/>
    <cellStyle name="Обычный 6" xfId="771"/>
    <cellStyle name="Обычный 6 10" xfId="772"/>
    <cellStyle name="Обычный 6 2" xfId="773"/>
    <cellStyle name="Обычный 6 2 2" xfId="774"/>
    <cellStyle name="Обычный 6 2 2 2" xfId="775"/>
    <cellStyle name="Обычный 6 2 3" xfId="776"/>
    <cellStyle name="Обычный 6 2 3 2" xfId="777"/>
    <cellStyle name="Обычный 6 2 4" xfId="778"/>
    <cellStyle name="Обычный 6 2 4 2" xfId="779"/>
    <cellStyle name="Обычный 6 2 5" xfId="780"/>
    <cellStyle name="Обычный 6 2 5 2" xfId="781"/>
    <cellStyle name="Обычный 6 2 6" xfId="782"/>
    <cellStyle name="Обычный 6 2 6 2" xfId="783"/>
    <cellStyle name="Обычный 6 2 7" xfId="784"/>
    <cellStyle name="Обычный 6 2 7 2" xfId="785"/>
    <cellStyle name="Обычный 6 2 8" xfId="786"/>
    <cellStyle name="Обычный 6 2 8 2" xfId="787"/>
    <cellStyle name="Обычный 6 2 9" xfId="788"/>
    <cellStyle name="Обычный 6 3" xfId="789"/>
    <cellStyle name="Обычный 6 3 2" xfId="790"/>
    <cellStyle name="Обычный 6 4" xfId="791"/>
    <cellStyle name="Обычный 6 4 2" xfId="792"/>
    <cellStyle name="Обычный 6 5" xfId="793"/>
    <cellStyle name="Обычный 6 5 2" xfId="794"/>
    <cellStyle name="Обычный 6 6" xfId="795"/>
    <cellStyle name="Обычный 6 6 2" xfId="796"/>
    <cellStyle name="Обычный 6 7" xfId="797"/>
    <cellStyle name="Обычный 6 7 2" xfId="798"/>
    <cellStyle name="Обычный 6 8" xfId="799"/>
    <cellStyle name="Обычный 6 8 2" xfId="800"/>
    <cellStyle name="Обычный 6 9" xfId="801"/>
    <cellStyle name="Обычный 6 9 2" xfId="802"/>
    <cellStyle name="Обычный 7" xfId="803"/>
    <cellStyle name="Обычный 7 10" xfId="804"/>
    <cellStyle name="Обычный 7 2" xfId="805"/>
    <cellStyle name="Обычный 7 2 2" xfId="806"/>
    <cellStyle name="Обычный 7 2 2 2" xfId="807"/>
    <cellStyle name="Обычный 7 2 3" xfId="808"/>
    <cellStyle name="Обычный 7 2 3 2" xfId="809"/>
    <cellStyle name="Обычный 7 2 4" xfId="810"/>
    <cellStyle name="Обычный 7 2 4 2" xfId="811"/>
    <cellStyle name="Обычный 7 2 5" xfId="812"/>
    <cellStyle name="Обычный 7 2 5 2" xfId="813"/>
    <cellStyle name="Обычный 7 2 6" xfId="814"/>
    <cellStyle name="Обычный 7 2 6 2" xfId="815"/>
    <cellStyle name="Обычный 7 2 7" xfId="816"/>
    <cellStyle name="Обычный 7 2 7 2" xfId="817"/>
    <cellStyle name="Обычный 7 2 8" xfId="818"/>
    <cellStyle name="Обычный 7 2 8 2" xfId="819"/>
    <cellStyle name="Обычный 7 2 9" xfId="820"/>
    <cellStyle name="Обычный 7 3" xfId="821"/>
    <cellStyle name="Обычный 7 3 2" xfId="822"/>
    <cellStyle name="Обычный 7 4" xfId="823"/>
    <cellStyle name="Обычный 7 4 2" xfId="824"/>
    <cellStyle name="Обычный 7 5" xfId="825"/>
    <cellStyle name="Обычный 7 5 2" xfId="826"/>
    <cellStyle name="Обычный 7 6" xfId="827"/>
    <cellStyle name="Обычный 7 6 2" xfId="828"/>
    <cellStyle name="Обычный 7 7" xfId="829"/>
    <cellStyle name="Обычный 7 7 2" xfId="830"/>
    <cellStyle name="Обычный 7 8" xfId="831"/>
    <cellStyle name="Обычный 7 8 2" xfId="832"/>
    <cellStyle name="Обычный 7 9" xfId="833"/>
    <cellStyle name="Обычный 7 9 2" xfId="834"/>
    <cellStyle name="Обычный 8" xfId="835"/>
    <cellStyle name="Обычный 8 10" xfId="836"/>
    <cellStyle name="Обычный 8 2" xfId="837"/>
    <cellStyle name="Обычный 8 2 2" xfId="838"/>
    <cellStyle name="Обычный 8 2 2 2" xfId="839"/>
    <cellStyle name="Обычный 8 2 3" xfId="840"/>
    <cellStyle name="Обычный 8 2 3 2" xfId="841"/>
    <cellStyle name="Обычный 8 2 4" xfId="842"/>
    <cellStyle name="Обычный 8 2 4 2" xfId="843"/>
    <cellStyle name="Обычный 8 2 5" xfId="844"/>
    <cellStyle name="Обычный 8 2 5 2" xfId="845"/>
    <cellStyle name="Обычный 8 2 6" xfId="846"/>
    <cellStyle name="Обычный 8 2 6 2" xfId="847"/>
    <cellStyle name="Обычный 8 2 7" xfId="848"/>
    <cellStyle name="Обычный 8 2 7 2" xfId="849"/>
    <cellStyle name="Обычный 8 2 8" xfId="850"/>
    <cellStyle name="Обычный 8 2 8 2" xfId="851"/>
    <cellStyle name="Обычный 8 2 9" xfId="852"/>
    <cellStyle name="Обычный 8 3" xfId="853"/>
    <cellStyle name="Обычный 8 3 2" xfId="854"/>
    <cellStyle name="Обычный 8 4" xfId="855"/>
    <cellStyle name="Обычный 8 4 2" xfId="856"/>
    <cellStyle name="Обычный 8 5" xfId="857"/>
    <cellStyle name="Обычный 8 5 2" xfId="858"/>
    <cellStyle name="Обычный 8 6" xfId="859"/>
    <cellStyle name="Обычный 8 6 2" xfId="860"/>
    <cellStyle name="Обычный 8 7" xfId="861"/>
    <cellStyle name="Обычный 8 7 2" xfId="862"/>
    <cellStyle name="Обычный 8 8" xfId="863"/>
    <cellStyle name="Обычный 8 8 2" xfId="864"/>
    <cellStyle name="Обычный 8 9" xfId="865"/>
    <cellStyle name="Обычный 8 9 2" xfId="866"/>
    <cellStyle name="Обычный 9" xfId="867"/>
    <cellStyle name="Обычный 9 10" xfId="868"/>
    <cellStyle name="Обычный 9 2" xfId="869"/>
    <cellStyle name="Обычный 9 2 2" xfId="870"/>
    <cellStyle name="Обычный 9 2 2 2" xfId="871"/>
    <cellStyle name="Обычный 9 2 3" xfId="872"/>
    <cellStyle name="Обычный 9 2 3 2" xfId="873"/>
    <cellStyle name="Обычный 9 2 4" xfId="874"/>
    <cellStyle name="Обычный 9 2 4 2" xfId="875"/>
    <cellStyle name="Обычный 9 2 5" xfId="876"/>
    <cellStyle name="Обычный 9 2 5 2" xfId="877"/>
    <cellStyle name="Обычный 9 2 6" xfId="878"/>
    <cellStyle name="Обычный 9 2 6 2" xfId="879"/>
    <cellStyle name="Обычный 9 2 7" xfId="880"/>
    <cellStyle name="Обычный 9 2 7 2" xfId="881"/>
    <cellStyle name="Обычный 9 2 8" xfId="882"/>
    <cellStyle name="Обычный 9 2 8 2" xfId="883"/>
    <cellStyle name="Обычный 9 2 9" xfId="884"/>
    <cellStyle name="Обычный 9 3" xfId="885"/>
    <cellStyle name="Обычный 9 3 2" xfId="886"/>
    <cellStyle name="Обычный 9 4" xfId="887"/>
    <cellStyle name="Обычный 9 4 2" xfId="888"/>
    <cellStyle name="Обычный 9 5" xfId="889"/>
    <cellStyle name="Обычный 9 5 2" xfId="890"/>
    <cellStyle name="Обычный 9 6" xfId="891"/>
    <cellStyle name="Обычный 9 6 2" xfId="892"/>
    <cellStyle name="Обычный 9 7" xfId="893"/>
    <cellStyle name="Обычный 9 7 2" xfId="894"/>
    <cellStyle name="Обычный 9 8" xfId="895"/>
    <cellStyle name="Обычный 9 8 2" xfId="896"/>
    <cellStyle name="Обычный 9 9" xfId="897"/>
    <cellStyle name="Обычный 9 9 2" xfId="898"/>
    <cellStyle name="Процентный" xfId="3" builtinId="5"/>
    <cellStyle name="Финансовый" xfId="5" builtinId="3"/>
    <cellStyle name="Финансовый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207"/>
  <sheetViews>
    <sheetView tabSelected="1" zoomScale="90" zoomScaleNormal="90" workbookViewId="0">
      <selection activeCell="G163" sqref="G163:G167"/>
    </sheetView>
  </sheetViews>
  <sheetFormatPr defaultRowHeight="15" outlineLevelRow="1" x14ac:dyDescent="0.25"/>
  <cols>
    <col min="1" max="1" width="5.85546875" style="31" customWidth="1"/>
    <col min="2" max="2" width="38.7109375" style="1" customWidth="1"/>
    <col min="3" max="3" width="7.7109375" style="1" customWidth="1"/>
    <col min="4" max="4" width="15.28515625" style="1" customWidth="1"/>
    <col min="5" max="5" width="15.42578125" style="1" customWidth="1"/>
    <col min="6" max="6" width="11.42578125" style="1" bestFit="1" customWidth="1"/>
    <col min="7" max="7" width="43.5703125" style="1" customWidth="1"/>
    <col min="8" max="8" width="37.28515625" style="1" customWidth="1"/>
    <col min="9" max="9" width="10.28515625" style="1" customWidth="1"/>
    <col min="10" max="10" width="8.85546875" style="1"/>
    <col min="11" max="11" width="95.5703125" style="1" customWidth="1"/>
    <col min="12" max="16384" width="9.140625" style="1"/>
  </cols>
  <sheetData>
    <row r="1" spans="1:11" ht="26.45" customHeight="1" x14ac:dyDescent="0.25">
      <c r="A1" s="84" t="s">
        <v>21</v>
      </c>
      <c r="B1" s="84"/>
      <c r="C1" s="84"/>
      <c r="D1" s="84"/>
      <c r="E1" s="84"/>
      <c r="F1" s="84"/>
      <c r="G1" s="84"/>
      <c r="H1" s="84"/>
      <c r="I1" s="84"/>
      <c r="J1" s="84"/>
      <c r="K1" s="84"/>
    </row>
    <row r="2" spans="1:11" ht="26.45" customHeight="1" x14ac:dyDescent="0.25">
      <c r="A2" s="84" t="s">
        <v>72</v>
      </c>
      <c r="B2" s="84"/>
      <c r="C2" s="84"/>
      <c r="D2" s="84"/>
      <c r="E2" s="84"/>
      <c r="F2" s="84"/>
      <c r="G2" s="84"/>
      <c r="H2" s="84"/>
      <c r="I2" s="84"/>
      <c r="J2" s="84"/>
      <c r="K2" s="84"/>
    </row>
    <row r="3" spans="1:11" ht="26.45" customHeight="1" x14ac:dyDescent="0.25">
      <c r="A3" s="84" t="s">
        <v>122</v>
      </c>
      <c r="B3" s="84"/>
      <c r="C3" s="84"/>
      <c r="D3" s="84"/>
      <c r="E3" s="84"/>
      <c r="F3" s="84"/>
      <c r="G3" s="84"/>
      <c r="H3" s="84"/>
      <c r="I3" s="84"/>
      <c r="J3" s="84"/>
      <c r="K3" s="84"/>
    </row>
    <row r="5" spans="1:11" ht="28.15" customHeight="1" x14ac:dyDescent="0.25">
      <c r="A5" s="58" t="s">
        <v>67</v>
      </c>
      <c r="B5" s="89" t="s">
        <v>5</v>
      </c>
      <c r="C5" s="89" t="s">
        <v>17</v>
      </c>
      <c r="D5" s="89"/>
      <c r="E5" s="89"/>
      <c r="F5" s="94" t="s">
        <v>15</v>
      </c>
      <c r="G5" s="89" t="s">
        <v>6</v>
      </c>
      <c r="H5" s="89"/>
      <c r="I5" s="89"/>
      <c r="J5" s="89" t="s">
        <v>7</v>
      </c>
      <c r="K5" s="89" t="s">
        <v>16</v>
      </c>
    </row>
    <row r="6" spans="1:11" ht="62.25" customHeight="1" x14ac:dyDescent="0.25">
      <c r="A6" s="58"/>
      <c r="B6" s="89"/>
      <c r="C6" s="2" t="s">
        <v>8</v>
      </c>
      <c r="D6" s="2" t="s">
        <v>73</v>
      </c>
      <c r="E6" s="2" t="s">
        <v>92</v>
      </c>
      <c r="F6" s="94"/>
      <c r="G6" s="26" t="s">
        <v>9</v>
      </c>
      <c r="H6" s="2" t="s">
        <v>10</v>
      </c>
      <c r="I6" s="27" t="s">
        <v>11</v>
      </c>
      <c r="J6" s="89"/>
      <c r="K6" s="89"/>
    </row>
    <row r="7" spans="1:11" ht="21.75" customHeight="1" x14ac:dyDescent="0.25">
      <c r="A7" s="85"/>
      <c r="B7" s="89" t="s">
        <v>32</v>
      </c>
      <c r="C7" s="10" t="s">
        <v>12</v>
      </c>
      <c r="D7" s="18">
        <f>SUM(D8:D11)</f>
        <v>1221130.0999999999</v>
      </c>
      <c r="E7" s="19">
        <f>SUM(E8:E11)</f>
        <v>322309.5</v>
      </c>
      <c r="F7" s="8">
        <f>E7/D7*100</f>
        <v>26.39436207493371</v>
      </c>
      <c r="G7" s="90"/>
      <c r="H7" s="32" t="s">
        <v>18</v>
      </c>
      <c r="I7" s="28">
        <f>I32+I77+I158+I193</f>
        <v>13</v>
      </c>
      <c r="J7" s="89" t="s">
        <v>105</v>
      </c>
      <c r="K7" s="89"/>
    </row>
    <row r="8" spans="1:11" ht="18.75" customHeight="1" x14ac:dyDescent="0.25">
      <c r="A8" s="86"/>
      <c r="B8" s="89"/>
      <c r="C8" s="10" t="s">
        <v>0</v>
      </c>
      <c r="D8" s="18">
        <f t="shared" ref="D8:E11" si="0">D13+D18+D23+D28</f>
        <v>368764.99999999994</v>
      </c>
      <c r="E8" s="19">
        <f t="shared" si="0"/>
        <v>86383</v>
      </c>
      <c r="F8" s="8">
        <f t="shared" ref="F8:F11" si="1">E8/D8*100</f>
        <v>23.424945425948778</v>
      </c>
      <c r="G8" s="90"/>
      <c r="H8" s="32" t="s">
        <v>13</v>
      </c>
      <c r="I8" s="28">
        <f>I33+I78+I159+I194</f>
        <v>0</v>
      </c>
      <c r="J8" s="89"/>
      <c r="K8" s="89"/>
    </row>
    <row r="9" spans="1:11" ht="18" customHeight="1" x14ac:dyDescent="0.25">
      <c r="A9" s="86"/>
      <c r="B9" s="89"/>
      <c r="C9" s="10" t="s">
        <v>1</v>
      </c>
      <c r="D9" s="18">
        <f t="shared" si="0"/>
        <v>110904.5</v>
      </c>
      <c r="E9" s="19">
        <f t="shared" si="0"/>
        <v>28660.6</v>
      </c>
      <c r="F9" s="8">
        <f t="shared" si="1"/>
        <v>25.842594304108491</v>
      </c>
      <c r="G9" s="90"/>
      <c r="H9" s="32" t="s">
        <v>14</v>
      </c>
      <c r="I9" s="28">
        <f>I34+I79+I160+I195</f>
        <v>11</v>
      </c>
      <c r="J9" s="89"/>
      <c r="K9" s="89"/>
    </row>
    <row r="10" spans="1:11" ht="16.5" customHeight="1" x14ac:dyDescent="0.25">
      <c r="A10" s="86"/>
      <c r="B10" s="89"/>
      <c r="C10" s="10" t="s">
        <v>2</v>
      </c>
      <c r="D10" s="18">
        <f t="shared" si="0"/>
        <v>381460.6</v>
      </c>
      <c r="E10" s="19">
        <f t="shared" si="0"/>
        <v>0</v>
      </c>
      <c r="F10" s="8">
        <v>0</v>
      </c>
      <c r="G10" s="90"/>
      <c r="H10" s="32" t="s">
        <v>19</v>
      </c>
      <c r="I10" s="28">
        <f>I35+I80+I161+I196</f>
        <v>2</v>
      </c>
      <c r="J10" s="89"/>
      <c r="K10" s="89"/>
    </row>
    <row r="11" spans="1:11" ht="18" customHeight="1" x14ac:dyDescent="0.25">
      <c r="A11" s="87"/>
      <c r="B11" s="89"/>
      <c r="C11" s="10" t="s">
        <v>3</v>
      </c>
      <c r="D11" s="18">
        <f t="shared" si="0"/>
        <v>360000</v>
      </c>
      <c r="E11" s="19">
        <f t="shared" si="0"/>
        <v>207265.9</v>
      </c>
      <c r="F11" s="8">
        <f t="shared" si="1"/>
        <v>57.573861111111114</v>
      </c>
      <c r="G11" s="90"/>
      <c r="H11" s="32" t="s">
        <v>20</v>
      </c>
      <c r="I11" s="29">
        <f>I8/I7*100</f>
        <v>0</v>
      </c>
      <c r="J11" s="89"/>
      <c r="K11" s="89"/>
    </row>
    <row r="12" spans="1:11" ht="18.75" customHeight="1" x14ac:dyDescent="0.25">
      <c r="A12" s="85"/>
      <c r="B12" s="88" t="s">
        <v>4</v>
      </c>
      <c r="C12" s="11" t="s">
        <v>12</v>
      </c>
      <c r="D12" s="18">
        <f>SUM(D13:D16)</f>
        <v>635242.5</v>
      </c>
      <c r="E12" s="18">
        <f>SUM(E13:E16)</f>
        <v>20313.600000000002</v>
      </c>
      <c r="F12" s="8">
        <f>E12/D12*100</f>
        <v>3.1977709299991739</v>
      </c>
      <c r="G12" s="89"/>
      <c r="H12" s="32" t="s">
        <v>18</v>
      </c>
      <c r="I12" s="11">
        <v>5</v>
      </c>
      <c r="J12" s="89"/>
      <c r="K12" s="69"/>
    </row>
    <row r="13" spans="1:11" ht="15" customHeight="1" x14ac:dyDescent="0.25">
      <c r="A13" s="86"/>
      <c r="B13" s="88"/>
      <c r="C13" s="11" t="s">
        <v>0</v>
      </c>
      <c r="D13" s="18">
        <f>D73+D88+D93+D134+D204+D125+D146+D155</f>
        <v>187084.3</v>
      </c>
      <c r="E13" s="18">
        <f>E73+E88+E93+E134+E204+E125+E146+E155</f>
        <v>18975.400000000001</v>
      </c>
      <c r="F13" s="8">
        <f t="shared" ref="F13:F14" si="2">E13/D13*100</f>
        <v>10.1427003762475</v>
      </c>
      <c r="G13" s="89"/>
      <c r="H13" s="32" t="s">
        <v>13</v>
      </c>
      <c r="I13" s="11">
        <v>0</v>
      </c>
      <c r="J13" s="89"/>
      <c r="K13" s="70"/>
    </row>
    <row r="14" spans="1:11" ht="16.5" customHeight="1" x14ac:dyDescent="0.25">
      <c r="A14" s="86"/>
      <c r="B14" s="88"/>
      <c r="C14" s="11" t="s">
        <v>1</v>
      </c>
      <c r="D14" s="18">
        <f>D74+D89+D94+D130+D205+D143+D156</f>
        <v>66697.600000000006</v>
      </c>
      <c r="E14" s="18">
        <f>E74+E89+E94+E130+E205+E143</f>
        <v>1338.2</v>
      </c>
      <c r="F14" s="8">
        <f t="shared" si="2"/>
        <v>2.0063690447632299</v>
      </c>
      <c r="G14" s="89"/>
      <c r="H14" s="32" t="s">
        <v>14</v>
      </c>
      <c r="I14" s="11">
        <v>3</v>
      </c>
      <c r="J14" s="89"/>
      <c r="K14" s="70"/>
    </row>
    <row r="15" spans="1:11" ht="19.5" customHeight="1" x14ac:dyDescent="0.25">
      <c r="A15" s="86"/>
      <c r="B15" s="88"/>
      <c r="C15" s="11" t="s">
        <v>2</v>
      </c>
      <c r="D15" s="18">
        <f>D157</f>
        <v>381460.6</v>
      </c>
      <c r="E15" s="18">
        <f>E157</f>
        <v>0</v>
      </c>
      <c r="F15" s="8">
        <v>0</v>
      </c>
      <c r="G15" s="89"/>
      <c r="H15" s="32" t="s">
        <v>19</v>
      </c>
      <c r="I15" s="11">
        <v>2</v>
      </c>
      <c r="J15" s="89"/>
      <c r="K15" s="70"/>
    </row>
    <row r="16" spans="1:11" ht="19.5" customHeight="1" x14ac:dyDescent="0.25">
      <c r="A16" s="87"/>
      <c r="B16" s="88"/>
      <c r="C16" s="11" t="s">
        <v>3</v>
      </c>
      <c r="D16" s="18">
        <v>0</v>
      </c>
      <c r="E16" s="18">
        <v>0</v>
      </c>
      <c r="F16" s="8"/>
      <c r="G16" s="89"/>
      <c r="H16" s="32" t="s">
        <v>20</v>
      </c>
      <c r="I16" s="8">
        <f>I13/I12*100</f>
        <v>0</v>
      </c>
      <c r="J16" s="89"/>
      <c r="K16" s="71"/>
    </row>
    <row r="17" spans="1:11" x14ac:dyDescent="0.25">
      <c r="A17" s="85"/>
      <c r="B17" s="88" t="s">
        <v>75</v>
      </c>
      <c r="C17" s="11" t="s">
        <v>12</v>
      </c>
      <c r="D17" s="18">
        <f>SUM(D18:D21)</f>
        <v>104362.4</v>
      </c>
      <c r="E17" s="18">
        <f>SUM(E18:E21)</f>
        <v>30027.799999999996</v>
      </c>
      <c r="F17" s="8">
        <f>E17/D17*100</f>
        <v>28.772623090308386</v>
      </c>
      <c r="G17" s="89"/>
      <c r="H17" s="32" t="s">
        <v>18</v>
      </c>
      <c r="I17" s="11">
        <v>4</v>
      </c>
      <c r="J17" s="89"/>
      <c r="K17" s="93"/>
    </row>
    <row r="18" spans="1:11" x14ac:dyDescent="0.25">
      <c r="A18" s="86"/>
      <c r="B18" s="88"/>
      <c r="C18" s="11" t="s">
        <v>0</v>
      </c>
      <c r="D18" s="18">
        <f>D48+D43+D98+D103+D133</f>
        <v>104362.4</v>
      </c>
      <c r="E18" s="18">
        <f>E48+E43+E98+E103+E133</f>
        <v>30027.799999999996</v>
      </c>
      <c r="F18" s="8">
        <f t="shared" ref="F18" si="3">E18/D18*100</f>
        <v>28.772623090308386</v>
      </c>
      <c r="G18" s="89"/>
      <c r="H18" s="32" t="s">
        <v>13</v>
      </c>
      <c r="I18" s="11">
        <v>0</v>
      </c>
      <c r="J18" s="89"/>
      <c r="K18" s="93"/>
    </row>
    <row r="19" spans="1:11" x14ac:dyDescent="0.25">
      <c r="A19" s="86"/>
      <c r="B19" s="88"/>
      <c r="C19" s="11" t="s">
        <v>1</v>
      </c>
      <c r="D19" s="18">
        <f>D44+D49+D99+D104+D129</f>
        <v>0</v>
      </c>
      <c r="E19" s="18">
        <f>E44+E49+E99+E104+E129</f>
        <v>0</v>
      </c>
      <c r="F19" s="8">
        <v>0</v>
      </c>
      <c r="G19" s="89"/>
      <c r="H19" s="32" t="s">
        <v>14</v>
      </c>
      <c r="I19" s="11">
        <v>4</v>
      </c>
      <c r="J19" s="89"/>
      <c r="K19" s="93"/>
    </row>
    <row r="20" spans="1:11" x14ac:dyDescent="0.25">
      <c r="A20" s="86"/>
      <c r="B20" s="88"/>
      <c r="C20" s="11" t="s">
        <v>2</v>
      </c>
      <c r="D20" s="18">
        <v>0</v>
      </c>
      <c r="E20" s="18">
        <v>0</v>
      </c>
      <c r="F20" s="8"/>
      <c r="G20" s="89"/>
      <c r="H20" s="32" t="s">
        <v>19</v>
      </c>
      <c r="I20" s="11">
        <v>0</v>
      </c>
      <c r="J20" s="89"/>
      <c r="K20" s="93"/>
    </row>
    <row r="21" spans="1:11" x14ac:dyDescent="0.25">
      <c r="A21" s="87"/>
      <c r="B21" s="88"/>
      <c r="C21" s="11" t="s">
        <v>3</v>
      </c>
      <c r="D21" s="18">
        <v>0</v>
      </c>
      <c r="E21" s="18">
        <v>0</v>
      </c>
      <c r="F21" s="8"/>
      <c r="G21" s="89"/>
      <c r="H21" s="32" t="s">
        <v>20</v>
      </c>
      <c r="I21" s="8">
        <f>I18/I17*100</f>
        <v>0</v>
      </c>
      <c r="J21" s="89"/>
      <c r="K21" s="93"/>
    </row>
    <row r="22" spans="1:11" x14ac:dyDescent="0.25">
      <c r="A22" s="85"/>
      <c r="B22" s="72" t="s">
        <v>107</v>
      </c>
      <c r="C22" s="11" t="s">
        <v>12</v>
      </c>
      <c r="D22" s="18">
        <f>SUM(D23:D26)</f>
        <v>472465.2</v>
      </c>
      <c r="E22" s="18">
        <f>SUM(E23:E26)</f>
        <v>264707.20000000001</v>
      </c>
      <c r="F22" s="8">
        <f>E22/D22*100</f>
        <v>56.026814250023072</v>
      </c>
      <c r="G22" s="78"/>
      <c r="H22" s="32" t="s">
        <v>18</v>
      </c>
      <c r="I22" s="11">
        <v>3</v>
      </c>
      <c r="J22" s="78"/>
      <c r="K22" s="78"/>
    </row>
    <row r="23" spans="1:11" x14ac:dyDescent="0.25">
      <c r="A23" s="86"/>
      <c r="B23" s="73"/>
      <c r="C23" s="11" t="s">
        <v>0</v>
      </c>
      <c r="D23" s="4">
        <f>D164</f>
        <v>77318.3</v>
      </c>
      <c r="E23" s="4">
        <f>E164</f>
        <v>37379.799999999996</v>
      </c>
      <c r="F23" s="8">
        <f t="shared" ref="F23:F26" si="4">E23/D23*100</f>
        <v>48.345346444502781</v>
      </c>
      <c r="G23" s="79"/>
      <c r="H23" s="32" t="s">
        <v>13</v>
      </c>
      <c r="I23" s="11">
        <v>0</v>
      </c>
      <c r="J23" s="79"/>
      <c r="K23" s="79"/>
    </row>
    <row r="24" spans="1:11" x14ac:dyDescent="0.25">
      <c r="A24" s="86"/>
      <c r="B24" s="73"/>
      <c r="C24" s="11" t="s">
        <v>1</v>
      </c>
      <c r="D24" s="4">
        <f>D165</f>
        <v>35146.9</v>
      </c>
      <c r="E24" s="4">
        <f>E165</f>
        <v>20061.5</v>
      </c>
      <c r="F24" s="8">
        <f t="shared" si="4"/>
        <v>57.079002700095884</v>
      </c>
      <c r="G24" s="79"/>
      <c r="H24" s="32" t="s">
        <v>14</v>
      </c>
      <c r="I24" s="11">
        <v>3</v>
      </c>
      <c r="J24" s="79"/>
      <c r="K24" s="79"/>
    </row>
    <row r="25" spans="1:11" x14ac:dyDescent="0.25">
      <c r="A25" s="86"/>
      <c r="B25" s="73"/>
      <c r="C25" s="11" t="s">
        <v>2</v>
      </c>
      <c r="D25" s="4">
        <f t="shared" ref="D25:E26" si="5">D166</f>
        <v>0</v>
      </c>
      <c r="E25" s="4">
        <f t="shared" si="5"/>
        <v>0</v>
      </c>
      <c r="F25" s="8">
        <v>0</v>
      </c>
      <c r="G25" s="79"/>
      <c r="H25" s="32" t="s">
        <v>19</v>
      </c>
      <c r="I25" s="11">
        <v>0</v>
      </c>
      <c r="J25" s="79"/>
      <c r="K25" s="79"/>
    </row>
    <row r="26" spans="1:11" x14ac:dyDescent="0.25">
      <c r="A26" s="87"/>
      <c r="B26" s="74"/>
      <c r="C26" s="11" t="s">
        <v>3</v>
      </c>
      <c r="D26" s="4">
        <f t="shared" si="5"/>
        <v>360000</v>
      </c>
      <c r="E26" s="4">
        <f t="shared" si="5"/>
        <v>207265.9</v>
      </c>
      <c r="F26" s="8">
        <f t="shared" si="4"/>
        <v>57.573861111111114</v>
      </c>
      <c r="G26" s="80"/>
      <c r="H26" s="32" t="s">
        <v>20</v>
      </c>
      <c r="I26" s="8">
        <f>I23/I22*100</f>
        <v>0</v>
      </c>
      <c r="J26" s="80"/>
      <c r="K26" s="80"/>
    </row>
    <row r="27" spans="1:11" ht="16.5" customHeight="1" x14ac:dyDescent="0.25">
      <c r="A27" s="85"/>
      <c r="B27" s="72" t="s">
        <v>104</v>
      </c>
      <c r="C27" s="11" t="s">
        <v>12</v>
      </c>
      <c r="D27" s="4">
        <f>SUM(D28:D31)</f>
        <v>9060</v>
      </c>
      <c r="E27" s="4">
        <f>SUM(E28:E31)</f>
        <v>7260.9</v>
      </c>
      <c r="F27" s="8">
        <f>E27/D27*100</f>
        <v>80.142384105960261</v>
      </c>
      <c r="G27" s="78"/>
      <c r="H27" s="32" t="s">
        <v>18</v>
      </c>
      <c r="I27" s="11">
        <v>1</v>
      </c>
      <c r="J27" s="78"/>
      <c r="K27" s="69"/>
    </row>
    <row r="28" spans="1:11" ht="15.75" customHeight="1" x14ac:dyDescent="0.25">
      <c r="A28" s="86"/>
      <c r="B28" s="73"/>
      <c r="C28" s="11" t="s">
        <v>0</v>
      </c>
      <c r="D28" s="4">
        <v>0</v>
      </c>
      <c r="E28" s="4">
        <v>0</v>
      </c>
      <c r="F28" s="8">
        <v>0</v>
      </c>
      <c r="G28" s="79"/>
      <c r="H28" s="32" t="s">
        <v>13</v>
      </c>
      <c r="I28" s="11">
        <v>0</v>
      </c>
      <c r="J28" s="79"/>
      <c r="K28" s="70"/>
    </row>
    <row r="29" spans="1:11" ht="18" customHeight="1" x14ac:dyDescent="0.25">
      <c r="A29" s="86"/>
      <c r="B29" s="73"/>
      <c r="C29" s="11" t="s">
        <v>1</v>
      </c>
      <c r="D29" s="4">
        <f>D185</f>
        <v>9060</v>
      </c>
      <c r="E29" s="4">
        <f>E185</f>
        <v>7260.9</v>
      </c>
      <c r="F29" s="8">
        <f>E29/D29*100</f>
        <v>80.142384105960261</v>
      </c>
      <c r="G29" s="79"/>
      <c r="H29" s="32" t="s">
        <v>14</v>
      </c>
      <c r="I29" s="11">
        <v>1</v>
      </c>
      <c r="J29" s="79"/>
      <c r="K29" s="70"/>
    </row>
    <row r="30" spans="1:11" ht="17.25" customHeight="1" x14ac:dyDescent="0.25">
      <c r="A30" s="86"/>
      <c r="B30" s="73"/>
      <c r="C30" s="11" t="s">
        <v>2</v>
      </c>
      <c r="D30" s="4">
        <v>0</v>
      </c>
      <c r="E30" s="4">
        <v>0</v>
      </c>
      <c r="F30" s="8">
        <v>0</v>
      </c>
      <c r="G30" s="79"/>
      <c r="H30" s="32" t="s">
        <v>19</v>
      </c>
      <c r="I30" s="11">
        <v>0</v>
      </c>
      <c r="J30" s="79"/>
      <c r="K30" s="70"/>
    </row>
    <row r="31" spans="1:11" ht="20.25" customHeight="1" x14ac:dyDescent="0.25">
      <c r="A31" s="87"/>
      <c r="B31" s="74"/>
      <c r="C31" s="11" t="s">
        <v>3</v>
      </c>
      <c r="D31" s="4">
        <v>0</v>
      </c>
      <c r="E31" s="4">
        <v>0</v>
      </c>
      <c r="F31" s="8">
        <v>0</v>
      </c>
      <c r="G31" s="80"/>
      <c r="H31" s="32" t="s">
        <v>20</v>
      </c>
      <c r="I31" s="8">
        <f>I28/I27*100</f>
        <v>0</v>
      </c>
      <c r="J31" s="80"/>
      <c r="K31" s="71"/>
    </row>
    <row r="32" spans="1:11" ht="15" customHeight="1" x14ac:dyDescent="0.25">
      <c r="A32" s="85">
        <v>1</v>
      </c>
      <c r="B32" s="92" t="s">
        <v>91</v>
      </c>
      <c r="C32" s="11" t="s">
        <v>12</v>
      </c>
      <c r="D32" s="4">
        <f>SUM(D33:D36)</f>
        <v>48697.9</v>
      </c>
      <c r="E32" s="4">
        <f>SUM(E33:E36)</f>
        <v>19761.600000000002</v>
      </c>
      <c r="F32" s="8">
        <f>E32/D32*100</f>
        <v>40.579983941812692</v>
      </c>
      <c r="G32" s="90"/>
      <c r="H32" s="38" t="s">
        <v>18</v>
      </c>
      <c r="I32" s="39">
        <f>I37+I67</f>
        <v>3</v>
      </c>
      <c r="J32" s="88" t="s">
        <v>76</v>
      </c>
      <c r="K32" s="89"/>
    </row>
    <row r="33" spans="1:11" x14ac:dyDescent="0.25">
      <c r="A33" s="86"/>
      <c r="B33" s="92"/>
      <c r="C33" s="10" t="s">
        <v>0</v>
      </c>
      <c r="D33" s="4">
        <f t="shared" ref="D33:E36" si="6">D38+D68</f>
        <v>48697.9</v>
      </c>
      <c r="E33" s="4">
        <f t="shared" si="6"/>
        <v>18423.400000000001</v>
      </c>
      <c r="F33" s="8">
        <f t="shared" ref="F33" si="7">E33/D33*100</f>
        <v>37.832021504007365</v>
      </c>
      <c r="G33" s="90"/>
      <c r="H33" s="38" t="s">
        <v>13</v>
      </c>
      <c r="I33" s="39">
        <f>I38+I68</f>
        <v>0</v>
      </c>
      <c r="J33" s="88"/>
      <c r="K33" s="89"/>
    </row>
    <row r="34" spans="1:11" x14ac:dyDescent="0.25">
      <c r="A34" s="86"/>
      <c r="B34" s="92"/>
      <c r="C34" s="10" t="s">
        <v>1</v>
      </c>
      <c r="D34" s="4">
        <f t="shared" si="6"/>
        <v>0</v>
      </c>
      <c r="E34" s="4">
        <f t="shared" si="6"/>
        <v>1338.2</v>
      </c>
      <c r="F34" s="8">
        <v>0</v>
      </c>
      <c r="G34" s="90"/>
      <c r="H34" s="38" t="s">
        <v>14</v>
      </c>
      <c r="I34" s="39">
        <f>I39+I69</f>
        <v>3</v>
      </c>
      <c r="J34" s="88"/>
      <c r="K34" s="89"/>
    </row>
    <row r="35" spans="1:11" x14ac:dyDescent="0.25">
      <c r="A35" s="86"/>
      <c r="B35" s="92"/>
      <c r="C35" s="10" t="s">
        <v>2</v>
      </c>
      <c r="D35" s="4">
        <f t="shared" si="6"/>
        <v>0</v>
      </c>
      <c r="E35" s="4">
        <f t="shared" si="6"/>
        <v>0</v>
      </c>
      <c r="F35" s="8">
        <v>0</v>
      </c>
      <c r="G35" s="90"/>
      <c r="H35" s="38" t="s">
        <v>19</v>
      </c>
      <c r="I35" s="39">
        <f>I40+I70</f>
        <v>0</v>
      </c>
      <c r="J35" s="88"/>
      <c r="K35" s="89"/>
    </row>
    <row r="36" spans="1:11" x14ac:dyDescent="0.25">
      <c r="A36" s="87"/>
      <c r="B36" s="92"/>
      <c r="C36" s="10" t="s">
        <v>3</v>
      </c>
      <c r="D36" s="4">
        <f t="shared" si="6"/>
        <v>0</v>
      </c>
      <c r="E36" s="4">
        <f t="shared" si="6"/>
        <v>0</v>
      </c>
      <c r="F36" s="8"/>
      <c r="G36" s="90"/>
      <c r="H36" s="38" t="s">
        <v>20</v>
      </c>
      <c r="I36" s="40">
        <f>I33/I32*100</f>
        <v>0</v>
      </c>
      <c r="J36" s="88"/>
      <c r="K36" s="89"/>
    </row>
    <row r="37" spans="1:11" ht="13.5" customHeight="1" x14ac:dyDescent="0.25">
      <c r="A37" s="85" t="s">
        <v>22</v>
      </c>
      <c r="B37" s="60" t="s">
        <v>33</v>
      </c>
      <c r="C37" s="10" t="s">
        <v>12</v>
      </c>
      <c r="D37" s="4">
        <f>SUM(D38:D41)</f>
        <v>48697.9</v>
      </c>
      <c r="E37" s="4">
        <f>SUM(E38:E41)</f>
        <v>19761.600000000002</v>
      </c>
      <c r="F37" s="8">
        <f>E37/D37*100</f>
        <v>40.579983941812692</v>
      </c>
      <c r="G37" s="90"/>
      <c r="H37" s="32" t="s">
        <v>18</v>
      </c>
      <c r="I37" s="28">
        <v>3</v>
      </c>
      <c r="J37" s="88" t="s">
        <v>76</v>
      </c>
      <c r="K37" s="89"/>
    </row>
    <row r="38" spans="1:11" ht="14.45" customHeight="1" x14ac:dyDescent="0.25">
      <c r="A38" s="86"/>
      <c r="B38" s="61"/>
      <c r="C38" s="10" t="s">
        <v>0</v>
      </c>
      <c r="D38" s="4">
        <f>D48+D43+D73</f>
        <v>48697.9</v>
      </c>
      <c r="E38" s="4">
        <f>E48+E43+E73</f>
        <v>18423.400000000001</v>
      </c>
      <c r="F38" s="8">
        <f>E38/D38*100</f>
        <v>37.832021504007365</v>
      </c>
      <c r="G38" s="90"/>
      <c r="H38" s="32" t="s">
        <v>13</v>
      </c>
      <c r="I38" s="28">
        <v>0</v>
      </c>
      <c r="J38" s="88"/>
      <c r="K38" s="89"/>
    </row>
    <row r="39" spans="1:11" ht="14.45" customHeight="1" x14ac:dyDescent="0.25">
      <c r="A39" s="86"/>
      <c r="B39" s="61"/>
      <c r="C39" s="10" t="s">
        <v>1</v>
      </c>
      <c r="D39" s="4">
        <f>D74</f>
        <v>0</v>
      </c>
      <c r="E39" s="4">
        <f>E74</f>
        <v>1338.2</v>
      </c>
      <c r="F39" s="8">
        <v>0</v>
      </c>
      <c r="G39" s="90"/>
      <c r="H39" s="32" t="s">
        <v>14</v>
      </c>
      <c r="I39" s="28">
        <v>3</v>
      </c>
      <c r="J39" s="88"/>
      <c r="K39" s="89"/>
    </row>
    <row r="40" spans="1:11" ht="14.45" customHeight="1" x14ac:dyDescent="0.25">
      <c r="A40" s="86"/>
      <c r="B40" s="61"/>
      <c r="C40" s="10" t="s">
        <v>2</v>
      </c>
      <c r="D40" s="4">
        <v>0</v>
      </c>
      <c r="E40" s="4">
        <v>0</v>
      </c>
      <c r="F40" s="8"/>
      <c r="G40" s="90"/>
      <c r="H40" s="32" t="s">
        <v>19</v>
      </c>
      <c r="I40" s="28">
        <v>0</v>
      </c>
      <c r="J40" s="88"/>
      <c r="K40" s="89"/>
    </row>
    <row r="41" spans="1:11" ht="15.75" customHeight="1" x14ac:dyDescent="0.25">
      <c r="A41" s="87"/>
      <c r="B41" s="62"/>
      <c r="C41" s="12" t="s">
        <v>3</v>
      </c>
      <c r="D41" s="4">
        <v>0</v>
      </c>
      <c r="E41" s="4">
        <v>0</v>
      </c>
      <c r="F41" s="14"/>
      <c r="G41" s="91"/>
      <c r="H41" s="32" t="s">
        <v>20</v>
      </c>
      <c r="I41" s="47">
        <f>I38/I37*100</f>
        <v>0</v>
      </c>
      <c r="J41" s="88"/>
      <c r="K41" s="78"/>
    </row>
    <row r="42" spans="1:11" ht="57.75" customHeight="1" x14ac:dyDescent="0.25">
      <c r="A42" s="85" t="s">
        <v>68</v>
      </c>
      <c r="B42" s="60" t="s">
        <v>69</v>
      </c>
      <c r="C42" s="10" t="s">
        <v>12</v>
      </c>
      <c r="D42" s="4">
        <f>D43+D44+D45+D46</f>
        <v>34347.9</v>
      </c>
      <c r="E42" s="4">
        <f>E43+E44+E45+E46</f>
        <v>7745.5</v>
      </c>
      <c r="F42" s="14">
        <f>E42/D42*100</f>
        <v>22.550141347797098</v>
      </c>
      <c r="G42" s="69" t="s">
        <v>115</v>
      </c>
      <c r="H42" s="69" t="s">
        <v>138</v>
      </c>
      <c r="I42" s="75" t="s">
        <v>125</v>
      </c>
      <c r="J42" s="57" t="s">
        <v>75</v>
      </c>
      <c r="K42" s="103" t="s">
        <v>137</v>
      </c>
    </row>
    <row r="43" spans="1:11" ht="44.25" customHeight="1" x14ac:dyDescent="0.25">
      <c r="A43" s="86"/>
      <c r="B43" s="61"/>
      <c r="C43" s="10" t="s">
        <v>0</v>
      </c>
      <c r="D43" s="6">
        <v>34347.9</v>
      </c>
      <c r="E43" s="49">
        <v>7745.5</v>
      </c>
      <c r="F43" s="14">
        <f t="shared" ref="F43" si="8">E43/D43*100</f>
        <v>22.550141347797098</v>
      </c>
      <c r="G43" s="70"/>
      <c r="H43" s="70"/>
      <c r="I43" s="76"/>
      <c r="J43" s="57"/>
      <c r="K43" s="107"/>
    </row>
    <row r="44" spans="1:11" ht="49.5" customHeight="1" x14ac:dyDescent="0.25">
      <c r="A44" s="86"/>
      <c r="B44" s="61"/>
      <c r="C44" s="10" t="s">
        <v>1</v>
      </c>
      <c r="D44" s="6">
        <v>0</v>
      </c>
      <c r="E44" s="16">
        <v>0</v>
      </c>
      <c r="F44" s="14">
        <v>0</v>
      </c>
      <c r="G44" s="70"/>
      <c r="H44" s="70"/>
      <c r="I44" s="76"/>
      <c r="J44" s="57"/>
      <c r="K44" s="107"/>
    </row>
    <row r="45" spans="1:11" ht="39" customHeight="1" x14ac:dyDescent="0.25">
      <c r="A45" s="86"/>
      <c r="B45" s="61"/>
      <c r="C45" s="10" t="s">
        <v>2</v>
      </c>
      <c r="D45" s="6">
        <v>0</v>
      </c>
      <c r="E45" s="16">
        <v>0</v>
      </c>
      <c r="F45" s="14">
        <v>0</v>
      </c>
      <c r="G45" s="70"/>
      <c r="H45" s="70"/>
      <c r="I45" s="76"/>
      <c r="J45" s="57"/>
      <c r="K45" s="107"/>
    </row>
    <row r="46" spans="1:11" ht="177.75" customHeight="1" x14ac:dyDescent="0.25">
      <c r="A46" s="87"/>
      <c r="B46" s="62"/>
      <c r="C46" s="12" t="s">
        <v>3</v>
      </c>
      <c r="D46" s="6">
        <v>0</v>
      </c>
      <c r="E46" s="16">
        <v>0</v>
      </c>
      <c r="F46" s="14">
        <v>0</v>
      </c>
      <c r="G46" s="71"/>
      <c r="H46" s="71"/>
      <c r="I46" s="77"/>
      <c r="J46" s="57"/>
      <c r="K46" s="108"/>
    </row>
    <row r="47" spans="1:11" ht="61.5" customHeight="1" outlineLevel="1" x14ac:dyDescent="0.25">
      <c r="A47" s="85" t="s">
        <v>23</v>
      </c>
      <c r="B47" s="95" t="s">
        <v>34</v>
      </c>
      <c r="C47" s="11" t="s">
        <v>12</v>
      </c>
      <c r="D47" s="4">
        <f>SUM(D48:D51)</f>
        <v>1500</v>
      </c>
      <c r="E47" s="4">
        <f>SUM(E48:E51)</f>
        <v>820.1</v>
      </c>
      <c r="F47" s="8">
        <f>E47/D47*100</f>
        <v>54.673333333333332</v>
      </c>
      <c r="G47" s="69" t="s">
        <v>116</v>
      </c>
      <c r="H47" s="109" t="s">
        <v>139</v>
      </c>
      <c r="I47" s="75" t="s">
        <v>125</v>
      </c>
      <c r="J47" s="57" t="s">
        <v>75</v>
      </c>
      <c r="K47" s="99" t="s">
        <v>140</v>
      </c>
    </row>
    <row r="48" spans="1:11" ht="60.75" customHeight="1" outlineLevel="1" x14ac:dyDescent="0.25">
      <c r="A48" s="86"/>
      <c r="B48" s="96"/>
      <c r="C48" s="11" t="s">
        <v>0</v>
      </c>
      <c r="D48" s="6">
        <v>1500</v>
      </c>
      <c r="E48" s="45">
        <v>820.1</v>
      </c>
      <c r="F48" s="8">
        <f>E48/D48*100</f>
        <v>54.673333333333332</v>
      </c>
      <c r="G48" s="70"/>
      <c r="H48" s="110"/>
      <c r="I48" s="76"/>
      <c r="J48" s="57"/>
      <c r="K48" s="100"/>
    </row>
    <row r="49" spans="1:11" ht="46.5" customHeight="1" outlineLevel="1" x14ac:dyDescent="0.25">
      <c r="A49" s="86"/>
      <c r="B49" s="96"/>
      <c r="C49" s="11" t="s">
        <v>1</v>
      </c>
      <c r="D49" s="6">
        <v>0</v>
      </c>
      <c r="E49" s="6">
        <v>0</v>
      </c>
      <c r="F49" s="8">
        <v>0</v>
      </c>
      <c r="G49" s="70"/>
      <c r="H49" s="110"/>
      <c r="I49" s="76"/>
      <c r="J49" s="57"/>
      <c r="K49" s="100"/>
    </row>
    <row r="50" spans="1:11" ht="81.75" customHeight="1" outlineLevel="1" x14ac:dyDescent="0.25">
      <c r="A50" s="86"/>
      <c r="B50" s="96"/>
      <c r="C50" s="11" t="s">
        <v>2</v>
      </c>
      <c r="D50" s="6">
        <v>0</v>
      </c>
      <c r="E50" s="6">
        <v>0</v>
      </c>
      <c r="F50" s="8">
        <v>0</v>
      </c>
      <c r="G50" s="70"/>
      <c r="H50" s="110"/>
      <c r="I50" s="76"/>
      <c r="J50" s="57"/>
      <c r="K50" s="100"/>
    </row>
    <row r="51" spans="1:11" ht="138.75" customHeight="1" outlineLevel="1" x14ac:dyDescent="0.25">
      <c r="A51" s="87"/>
      <c r="B51" s="97"/>
      <c r="C51" s="11" t="s">
        <v>3</v>
      </c>
      <c r="D51" s="20">
        <v>0</v>
      </c>
      <c r="E51" s="6">
        <v>0</v>
      </c>
      <c r="F51" s="8">
        <v>0</v>
      </c>
      <c r="G51" s="71"/>
      <c r="H51" s="111"/>
      <c r="I51" s="77"/>
      <c r="J51" s="57"/>
      <c r="K51" s="101"/>
    </row>
    <row r="52" spans="1:11" ht="24.75" hidden="1" customHeight="1" outlineLevel="1" x14ac:dyDescent="0.25">
      <c r="A52" s="58" t="s">
        <v>70</v>
      </c>
      <c r="B52" s="95" t="s">
        <v>78</v>
      </c>
      <c r="C52" s="36" t="s">
        <v>12</v>
      </c>
      <c r="D52" s="4">
        <f t="shared" ref="D52:E52" si="9">D54</f>
        <v>0</v>
      </c>
      <c r="E52" s="4">
        <f t="shared" si="9"/>
        <v>0</v>
      </c>
      <c r="F52" s="8"/>
      <c r="G52" s="69"/>
      <c r="H52" s="69"/>
      <c r="I52" s="75"/>
      <c r="J52" s="57" t="s">
        <v>75</v>
      </c>
      <c r="K52" s="69"/>
    </row>
    <row r="53" spans="1:11" ht="18" hidden="1" customHeight="1" outlineLevel="1" x14ac:dyDescent="0.25">
      <c r="A53" s="58"/>
      <c r="B53" s="96"/>
      <c r="C53" s="37" t="s">
        <v>0</v>
      </c>
      <c r="D53" s="6">
        <v>0</v>
      </c>
      <c r="E53" s="20">
        <v>0</v>
      </c>
      <c r="F53" s="8"/>
      <c r="G53" s="70"/>
      <c r="H53" s="70"/>
      <c r="I53" s="76"/>
      <c r="J53" s="57"/>
      <c r="K53" s="70"/>
    </row>
    <row r="54" spans="1:11" ht="18" hidden="1" customHeight="1" outlineLevel="1" x14ac:dyDescent="0.25">
      <c r="A54" s="58"/>
      <c r="B54" s="96"/>
      <c r="C54" s="36" t="s">
        <v>1</v>
      </c>
      <c r="D54" s="6">
        <v>0</v>
      </c>
      <c r="E54" s="6">
        <v>0</v>
      </c>
      <c r="F54" s="8"/>
      <c r="G54" s="70"/>
      <c r="H54" s="70"/>
      <c r="I54" s="76"/>
      <c r="J54" s="57"/>
      <c r="K54" s="70"/>
    </row>
    <row r="55" spans="1:11" ht="16.5" hidden="1" customHeight="1" outlineLevel="1" x14ac:dyDescent="0.25">
      <c r="A55" s="58"/>
      <c r="B55" s="96"/>
      <c r="C55" s="36" t="s">
        <v>2</v>
      </c>
      <c r="D55" s="6">
        <v>0</v>
      </c>
      <c r="E55" s="20">
        <v>0</v>
      </c>
      <c r="F55" s="8"/>
      <c r="G55" s="70"/>
      <c r="H55" s="70"/>
      <c r="I55" s="76"/>
      <c r="J55" s="57"/>
      <c r="K55" s="70"/>
    </row>
    <row r="56" spans="1:11" ht="19.5" hidden="1" customHeight="1" outlineLevel="1" x14ac:dyDescent="0.25">
      <c r="A56" s="58"/>
      <c r="B56" s="97"/>
      <c r="C56" s="36" t="s">
        <v>3</v>
      </c>
      <c r="D56" s="6">
        <v>0</v>
      </c>
      <c r="E56" s="20">
        <v>0</v>
      </c>
      <c r="F56" s="8"/>
      <c r="G56" s="70"/>
      <c r="H56" s="70"/>
      <c r="I56" s="77"/>
      <c r="J56" s="57"/>
      <c r="K56" s="70"/>
    </row>
    <row r="57" spans="1:11" ht="25.5" hidden="1" customHeight="1" outlineLevel="1" x14ac:dyDescent="0.25">
      <c r="A57" s="58" t="s">
        <v>74</v>
      </c>
      <c r="B57" s="95" t="s">
        <v>79</v>
      </c>
      <c r="C57" s="36" t="s">
        <v>12</v>
      </c>
      <c r="D57" s="4">
        <f>D58+D59+D60+D61</f>
        <v>0</v>
      </c>
      <c r="E57" s="4">
        <f>E58+E59+E60+E61</f>
        <v>0</v>
      </c>
      <c r="F57" s="8"/>
      <c r="G57" s="70"/>
      <c r="H57" s="70"/>
      <c r="I57" s="75"/>
      <c r="J57" s="57" t="s">
        <v>75</v>
      </c>
      <c r="K57" s="70"/>
    </row>
    <row r="58" spans="1:11" ht="20.25" hidden="1" customHeight="1" outlineLevel="1" x14ac:dyDescent="0.25">
      <c r="A58" s="58"/>
      <c r="B58" s="96"/>
      <c r="C58" s="37" t="s">
        <v>0</v>
      </c>
      <c r="D58" s="6">
        <v>0</v>
      </c>
      <c r="E58" s="6">
        <v>0</v>
      </c>
      <c r="F58" s="8"/>
      <c r="G58" s="70"/>
      <c r="H58" s="70"/>
      <c r="I58" s="76"/>
      <c r="J58" s="57"/>
      <c r="K58" s="70"/>
    </row>
    <row r="59" spans="1:11" ht="21.75" hidden="1" customHeight="1" outlineLevel="1" x14ac:dyDescent="0.25">
      <c r="A59" s="58"/>
      <c r="B59" s="96"/>
      <c r="C59" s="36" t="s">
        <v>1</v>
      </c>
      <c r="D59" s="6">
        <v>0</v>
      </c>
      <c r="E59" s="20">
        <v>0</v>
      </c>
      <c r="F59" s="8"/>
      <c r="G59" s="70"/>
      <c r="H59" s="70"/>
      <c r="I59" s="76"/>
      <c r="J59" s="57"/>
      <c r="K59" s="70"/>
    </row>
    <row r="60" spans="1:11" ht="20.25" hidden="1" customHeight="1" outlineLevel="1" x14ac:dyDescent="0.25">
      <c r="A60" s="58"/>
      <c r="B60" s="96"/>
      <c r="C60" s="36" t="s">
        <v>2</v>
      </c>
      <c r="D60" s="6">
        <v>0</v>
      </c>
      <c r="E60" s="20">
        <v>0</v>
      </c>
      <c r="F60" s="8"/>
      <c r="G60" s="70"/>
      <c r="H60" s="70"/>
      <c r="I60" s="76"/>
      <c r="J60" s="57"/>
      <c r="K60" s="70"/>
    </row>
    <row r="61" spans="1:11" ht="20.25" hidden="1" customHeight="1" outlineLevel="1" x14ac:dyDescent="0.25">
      <c r="A61" s="58"/>
      <c r="B61" s="97"/>
      <c r="C61" s="36" t="s">
        <v>3</v>
      </c>
      <c r="D61" s="6">
        <v>0</v>
      </c>
      <c r="E61" s="20">
        <v>0</v>
      </c>
      <c r="F61" s="8"/>
      <c r="G61" s="71"/>
      <c r="H61" s="71"/>
      <c r="I61" s="77"/>
      <c r="J61" s="57"/>
      <c r="K61" s="71"/>
    </row>
    <row r="62" spans="1:11" ht="30" hidden="1" customHeight="1" outlineLevel="1" x14ac:dyDescent="0.25">
      <c r="A62" s="85" t="s">
        <v>77</v>
      </c>
      <c r="B62" s="69" t="s">
        <v>71</v>
      </c>
      <c r="C62" s="11" t="s">
        <v>12</v>
      </c>
      <c r="D62" s="5">
        <f>D63+D64+D65+D66</f>
        <v>0</v>
      </c>
      <c r="E62" s="5">
        <f>E63+E64+E65+E66</f>
        <v>0</v>
      </c>
      <c r="F62" s="8"/>
      <c r="G62" s="69"/>
      <c r="H62" s="109"/>
      <c r="I62" s="75"/>
      <c r="J62" s="72" t="s">
        <v>4</v>
      </c>
      <c r="K62" s="69"/>
    </row>
    <row r="63" spans="1:11" ht="21.75" hidden="1" customHeight="1" outlineLevel="1" x14ac:dyDescent="0.25">
      <c r="A63" s="86"/>
      <c r="B63" s="70"/>
      <c r="C63" s="11" t="s">
        <v>0</v>
      </c>
      <c r="D63" s="20">
        <v>0</v>
      </c>
      <c r="E63" s="15">
        <v>0</v>
      </c>
      <c r="F63" s="8"/>
      <c r="G63" s="70"/>
      <c r="H63" s="110"/>
      <c r="I63" s="76"/>
      <c r="J63" s="73"/>
      <c r="K63" s="70"/>
    </row>
    <row r="64" spans="1:11" ht="22.5" hidden="1" customHeight="1" outlineLevel="1" x14ac:dyDescent="0.25">
      <c r="A64" s="86"/>
      <c r="B64" s="70"/>
      <c r="C64" s="11" t="s">
        <v>1</v>
      </c>
      <c r="D64" s="20">
        <v>0</v>
      </c>
      <c r="E64" s="15">
        <v>0</v>
      </c>
      <c r="F64" s="8"/>
      <c r="G64" s="70"/>
      <c r="H64" s="110"/>
      <c r="I64" s="76"/>
      <c r="J64" s="73"/>
      <c r="K64" s="70"/>
    </row>
    <row r="65" spans="1:11" ht="21" hidden="1" customHeight="1" outlineLevel="1" x14ac:dyDescent="0.25">
      <c r="A65" s="86"/>
      <c r="B65" s="70"/>
      <c r="C65" s="11" t="s">
        <v>2</v>
      </c>
      <c r="D65" s="20">
        <v>0</v>
      </c>
      <c r="E65" s="15">
        <v>0</v>
      </c>
      <c r="F65" s="8"/>
      <c r="G65" s="70"/>
      <c r="H65" s="110"/>
      <c r="I65" s="76"/>
      <c r="J65" s="73"/>
      <c r="K65" s="70"/>
    </row>
    <row r="66" spans="1:11" ht="24" hidden="1" customHeight="1" outlineLevel="1" x14ac:dyDescent="0.25">
      <c r="A66" s="87"/>
      <c r="B66" s="71"/>
      <c r="C66" s="11" t="s">
        <v>3</v>
      </c>
      <c r="D66" s="20">
        <v>0</v>
      </c>
      <c r="E66" s="15">
        <v>0</v>
      </c>
      <c r="F66" s="8"/>
      <c r="G66" s="71"/>
      <c r="H66" s="111"/>
      <c r="I66" s="77"/>
      <c r="J66" s="74"/>
      <c r="K66" s="71"/>
    </row>
    <row r="67" spans="1:11" ht="15.75" hidden="1" customHeight="1" outlineLevel="1" x14ac:dyDescent="0.25">
      <c r="A67" s="85" t="s">
        <v>35</v>
      </c>
      <c r="B67" s="95" t="s">
        <v>36</v>
      </c>
      <c r="C67" s="10" t="s">
        <v>12</v>
      </c>
      <c r="D67" s="4">
        <f>D68+D69+D70+D71</f>
        <v>0</v>
      </c>
      <c r="E67" s="4">
        <v>0</v>
      </c>
      <c r="F67" s="8" t="e">
        <f t="shared" ref="F67:F69" si="10">E67/D67*100</f>
        <v>#DIV/0!</v>
      </c>
      <c r="G67" s="81"/>
      <c r="H67" s="33" t="s">
        <v>18</v>
      </c>
      <c r="I67" s="27">
        <v>0</v>
      </c>
      <c r="J67" s="72" t="s">
        <v>4</v>
      </c>
      <c r="K67" s="78" t="s">
        <v>93</v>
      </c>
    </row>
    <row r="68" spans="1:11" hidden="1" outlineLevel="1" x14ac:dyDescent="0.25">
      <c r="A68" s="86"/>
      <c r="B68" s="96"/>
      <c r="C68" s="10" t="s">
        <v>0</v>
      </c>
      <c r="D68" s="4">
        <v>0</v>
      </c>
      <c r="E68" s="4">
        <v>0</v>
      </c>
      <c r="F68" s="8" t="e">
        <f t="shared" si="10"/>
        <v>#DIV/0!</v>
      </c>
      <c r="G68" s="82"/>
      <c r="H68" s="32" t="s">
        <v>13</v>
      </c>
      <c r="I68" s="27">
        <f>COUNTIF(I72,"да")</f>
        <v>0</v>
      </c>
      <c r="J68" s="73"/>
      <c r="K68" s="79"/>
    </row>
    <row r="69" spans="1:11" hidden="1" outlineLevel="1" x14ac:dyDescent="0.25">
      <c r="A69" s="86"/>
      <c r="B69" s="96"/>
      <c r="C69" s="10" t="s">
        <v>1</v>
      </c>
      <c r="D69" s="4">
        <v>0</v>
      </c>
      <c r="E69" s="4">
        <v>0</v>
      </c>
      <c r="F69" s="8" t="e">
        <f t="shared" si="10"/>
        <v>#DIV/0!</v>
      </c>
      <c r="G69" s="82"/>
      <c r="H69" s="32" t="s">
        <v>14</v>
      </c>
      <c r="I69" s="27">
        <v>0</v>
      </c>
      <c r="J69" s="73"/>
      <c r="K69" s="79"/>
    </row>
    <row r="70" spans="1:11" hidden="1" outlineLevel="1" x14ac:dyDescent="0.25">
      <c r="A70" s="86"/>
      <c r="B70" s="96"/>
      <c r="C70" s="10" t="s">
        <v>2</v>
      </c>
      <c r="D70" s="4">
        <f t="shared" ref="D70:D71" si="11">D75</f>
        <v>0</v>
      </c>
      <c r="E70" s="4">
        <f>E75</f>
        <v>0</v>
      </c>
      <c r="F70" s="8">
        <v>0</v>
      </c>
      <c r="G70" s="82"/>
      <c r="H70" s="32" t="s">
        <v>19</v>
      </c>
      <c r="I70" s="27">
        <f>COUNTIF(I72,"нет")</f>
        <v>0</v>
      </c>
      <c r="J70" s="73"/>
      <c r="K70" s="79"/>
    </row>
    <row r="71" spans="1:11" hidden="1" outlineLevel="1" x14ac:dyDescent="0.25">
      <c r="A71" s="87"/>
      <c r="B71" s="97"/>
      <c r="C71" s="10" t="s">
        <v>3</v>
      </c>
      <c r="D71" s="4">
        <f t="shared" si="11"/>
        <v>0</v>
      </c>
      <c r="E71" s="4">
        <f t="shared" ref="E71" si="12">E76</f>
        <v>0</v>
      </c>
      <c r="F71" s="8"/>
      <c r="G71" s="83"/>
      <c r="H71" s="32" t="s">
        <v>20</v>
      </c>
      <c r="I71" s="30">
        <v>0</v>
      </c>
      <c r="J71" s="74"/>
      <c r="K71" s="79"/>
    </row>
    <row r="72" spans="1:11" ht="42" customHeight="1" outlineLevel="1" x14ac:dyDescent="0.25">
      <c r="A72" s="85" t="s">
        <v>108</v>
      </c>
      <c r="B72" s="95" t="s">
        <v>109</v>
      </c>
      <c r="C72" s="11" t="s">
        <v>12</v>
      </c>
      <c r="D72" s="24">
        <f t="shared" ref="D72" si="13">SUM(D73:D76)</f>
        <v>12850</v>
      </c>
      <c r="E72" s="19">
        <f>SUM(E73:E76)</f>
        <v>11196</v>
      </c>
      <c r="F72" s="8">
        <f>E72/D72*100</f>
        <v>87.128404669260689</v>
      </c>
      <c r="G72" s="95" t="s">
        <v>123</v>
      </c>
      <c r="H72" s="95" t="s">
        <v>133</v>
      </c>
      <c r="I72" s="75" t="s">
        <v>125</v>
      </c>
      <c r="J72" s="72" t="s">
        <v>4</v>
      </c>
      <c r="K72" s="70" t="s">
        <v>135</v>
      </c>
    </row>
    <row r="73" spans="1:11" ht="39.75" customHeight="1" outlineLevel="1" x14ac:dyDescent="0.25">
      <c r="A73" s="86"/>
      <c r="B73" s="96"/>
      <c r="C73" s="11" t="s">
        <v>0</v>
      </c>
      <c r="D73" s="34">
        <v>12850</v>
      </c>
      <c r="E73" s="34">
        <v>9857.7999999999993</v>
      </c>
      <c r="F73" s="8">
        <f t="shared" ref="F73" si="14">E73/D73*100</f>
        <v>76.714396887159523</v>
      </c>
      <c r="G73" s="96"/>
      <c r="H73" s="96"/>
      <c r="I73" s="76"/>
      <c r="J73" s="73"/>
      <c r="K73" s="70"/>
    </row>
    <row r="74" spans="1:11" ht="36" customHeight="1" outlineLevel="1" x14ac:dyDescent="0.25">
      <c r="A74" s="86"/>
      <c r="B74" s="96"/>
      <c r="C74" s="11" t="s">
        <v>1</v>
      </c>
      <c r="D74" s="34">
        <v>0</v>
      </c>
      <c r="E74" s="46">
        <v>1338.2</v>
      </c>
      <c r="F74" s="8">
        <v>0</v>
      </c>
      <c r="G74" s="96"/>
      <c r="H74" s="96"/>
      <c r="I74" s="76"/>
      <c r="J74" s="73"/>
      <c r="K74" s="70"/>
    </row>
    <row r="75" spans="1:11" ht="35.25" customHeight="1" outlineLevel="1" x14ac:dyDescent="0.25">
      <c r="A75" s="86"/>
      <c r="B75" s="96"/>
      <c r="C75" s="11" t="s">
        <v>2</v>
      </c>
      <c r="D75" s="34">
        <v>0</v>
      </c>
      <c r="E75" s="46">
        <v>0</v>
      </c>
      <c r="F75" s="8">
        <v>0</v>
      </c>
      <c r="G75" s="96"/>
      <c r="H75" s="96"/>
      <c r="I75" s="76"/>
      <c r="J75" s="73"/>
      <c r="K75" s="70"/>
    </row>
    <row r="76" spans="1:11" ht="25.5" customHeight="1" outlineLevel="1" x14ac:dyDescent="0.25">
      <c r="A76" s="87"/>
      <c r="B76" s="97"/>
      <c r="C76" s="11" t="s">
        <v>3</v>
      </c>
      <c r="D76" s="6">
        <v>0</v>
      </c>
      <c r="E76" s="15">
        <v>0</v>
      </c>
      <c r="F76" s="8">
        <v>0</v>
      </c>
      <c r="G76" s="97"/>
      <c r="H76" s="97"/>
      <c r="I76" s="77"/>
      <c r="J76" s="74"/>
      <c r="K76" s="71"/>
    </row>
    <row r="77" spans="1:11" ht="25.5" customHeight="1" x14ac:dyDescent="0.25">
      <c r="A77" s="58" t="s">
        <v>25</v>
      </c>
      <c r="B77" s="92" t="s">
        <v>63</v>
      </c>
      <c r="C77" s="11" t="s">
        <v>12</v>
      </c>
      <c r="D77" s="3">
        <f>D78+D79+D80+D81</f>
        <v>686907</v>
      </c>
      <c r="E77" s="3">
        <f>E78+E79+E80+E81</f>
        <v>30579.799999999996</v>
      </c>
      <c r="F77" s="8">
        <f>E77/D77*100</f>
        <v>4.4518107982594435</v>
      </c>
      <c r="G77" s="89"/>
      <c r="H77" s="41" t="s">
        <v>18</v>
      </c>
      <c r="I77" s="42">
        <f>I82+I136+I149</f>
        <v>5</v>
      </c>
      <c r="J77" s="88" t="s">
        <v>76</v>
      </c>
      <c r="K77" s="89"/>
    </row>
    <row r="78" spans="1:11" ht="14.45" customHeight="1" x14ac:dyDescent="0.25">
      <c r="A78" s="58"/>
      <c r="B78" s="92"/>
      <c r="C78" s="10" t="s">
        <v>0</v>
      </c>
      <c r="D78" s="3">
        <f>D83+D137+D150</f>
        <v>238748.79999999999</v>
      </c>
      <c r="E78" s="3">
        <f>E83+E137+E150</f>
        <v>30579.799999999996</v>
      </c>
      <c r="F78" s="8">
        <f t="shared" ref="F78:F79" si="15">E78/D78*100</f>
        <v>12.808357570802448</v>
      </c>
      <c r="G78" s="89"/>
      <c r="H78" s="38" t="s">
        <v>13</v>
      </c>
      <c r="I78" s="42">
        <f>I83+I137+I150</f>
        <v>0</v>
      </c>
      <c r="J78" s="88"/>
      <c r="K78" s="89"/>
    </row>
    <row r="79" spans="1:11" ht="14.45" customHeight="1" x14ac:dyDescent="0.25">
      <c r="A79" s="58"/>
      <c r="B79" s="92"/>
      <c r="C79" s="10" t="s">
        <v>1</v>
      </c>
      <c r="D79" s="3">
        <f>D84+D143+D151</f>
        <v>66697.600000000006</v>
      </c>
      <c r="E79" s="3">
        <f>E84+E143+E151</f>
        <v>0</v>
      </c>
      <c r="F79" s="8">
        <f t="shared" si="15"/>
        <v>0</v>
      </c>
      <c r="G79" s="89"/>
      <c r="H79" s="38" t="s">
        <v>14</v>
      </c>
      <c r="I79" s="42">
        <f>I84+I138</f>
        <v>4</v>
      </c>
      <c r="J79" s="88"/>
      <c r="K79" s="89"/>
    </row>
    <row r="80" spans="1:11" ht="14.45" customHeight="1" x14ac:dyDescent="0.25">
      <c r="A80" s="58"/>
      <c r="B80" s="92"/>
      <c r="C80" s="10" t="s">
        <v>2</v>
      </c>
      <c r="D80" s="19">
        <f>D152</f>
        <v>381460.6</v>
      </c>
      <c r="E80" s="19">
        <f>E152</f>
        <v>0</v>
      </c>
      <c r="F80" s="8"/>
      <c r="G80" s="89"/>
      <c r="H80" s="38" t="s">
        <v>19</v>
      </c>
      <c r="I80" s="42">
        <v>1</v>
      </c>
      <c r="J80" s="88"/>
      <c r="K80" s="89"/>
    </row>
    <row r="81" spans="1:11" ht="20.25" customHeight="1" x14ac:dyDescent="0.25">
      <c r="A81" s="58"/>
      <c r="B81" s="92"/>
      <c r="C81" s="10" t="s">
        <v>3</v>
      </c>
      <c r="D81" s="3">
        <v>0</v>
      </c>
      <c r="E81" s="19">
        <v>0</v>
      </c>
      <c r="F81" s="8"/>
      <c r="G81" s="89"/>
      <c r="H81" s="38" t="s">
        <v>20</v>
      </c>
      <c r="I81" s="43">
        <f>I78/I77*100</f>
        <v>0</v>
      </c>
      <c r="J81" s="88"/>
      <c r="K81" s="89"/>
    </row>
    <row r="82" spans="1:11" ht="30" customHeight="1" collapsed="1" x14ac:dyDescent="0.25">
      <c r="A82" s="85" t="s">
        <v>24</v>
      </c>
      <c r="B82" s="98" t="s">
        <v>37</v>
      </c>
      <c r="C82" s="11" t="s">
        <v>12</v>
      </c>
      <c r="D82" s="3">
        <f>D83+D84+D85+D86</f>
        <v>138703.5</v>
      </c>
      <c r="E82" s="3">
        <f>E83+E84+E85+E86</f>
        <v>30579.799999999996</v>
      </c>
      <c r="F82" s="8">
        <f t="shared" ref="F82:F83" si="16">E82/D82*100</f>
        <v>22.046884181004803</v>
      </c>
      <c r="G82" s="89"/>
      <c r="H82" s="33" t="s">
        <v>18</v>
      </c>
      <c r="I82" s="11">
        <v>4</v>
      </c>
      <c r="J82" s="88" t="s">
        <v>76</v>
      </c>
      <c r="K82" s="89"/>
    </row>
    <row r="83" spans="1:11" x14ac:dyDescent="0.25">
      <c r="A83" s="86"/>
      <c r="B83" s="98"/>
      <c r="C83" s="11" t="s">
        <v>0</v>
      </c>
      <c r="D83" s="3">
        <f>D88+D93+D98+D103+D133+D134</f>
        <v>138703.5</v>
      </c>
      <c r="E83" s="3">
        <f>E88+E93+E98+E103+E133+E134</f>
        <v>30579.799999999996</v>
      </c>
      <c r="F83" s="8">
        <f t="shared" si="16"/>
        <v>22.046884181004803</v>
      </c>
      <c r="G83" s="89"/>
      <c r="H83" s="32" t="s">
        <v>13</v>
      </c>
      <c r="I83" s="11"/>
      <c r="J83" s="88"/>
      <c r="K83" s="89"/>
    </row>
    <row r="84" spans="1:11" x14ac:dyDescent="0.25">
      <c r="A84" s="86"/>
      <c r="B84" s="98"/>
      <c r="C84" s="11" t="s">
        <v>1</v>
      </c>
      <c r="D84" s="3">
        <f>D129+D130</f>
        <v>0</v>
      </c>
      <c r="E84" s="3">
        <f>E129+E130</f>
        <v>0</v>
      </c>
      <c r="F84" s="2"/>
      <c r="G84" s="89"/>
      <c r="H84" s="32" t="s">
        <v>14</v>
      </c>
      <c r="I84" s="11">
        <v>4</v>
      </c>
      <c r="J84" s="88"/>
      <c r="K84" s="89"/>
    </row>
    <row r="85" spans="1:11" x14ac:dyDescent="0.25">
      <c r="A85" s="86"/>
      <c r="B85" s="98"/>
      <c r="C85" s="11" t="s">
        <v>2</v>
      </c>
      <c r="D85" s="3">
        <v>0</v>
      </c>
      <c r="E85" s="4">
        <v>0</v>
      </c>
      <c r="F85" s="2"/>
      <c r="G85" s="89"/>
      <c r="H85" s="32" t="s">
        <v>19</v>
      </c>
      <c r="I85" s="11"/>
      <c r="J85" s="88"/>
      <c r="K85" s="89"/>
    </row>
    <row r="86" spans="1:11" ht="21.75" customHeight="1" x14ac:dyDescent="0.25">
      <c r="A86" s="86"/>
      <c r="B86" s="98"/>
      <c r="C86" s="13" t="s">
        <v>3</v>
      </c>
      <c r="D86" s="3">
        <v>0</v>
      </c>
      <c r="E86" s="5">
        <v>0</v>
      </c>
      <c r="F86" s="25"/>
      <c r="G86" s="78"/>
      <c r="H86" s="32" t="s">
        <v>20</v>
      </c>
      <c r="I86" s="14">
        <f>I83/I82*100</f>
        <v>0</v>
      </c>
      <c r="J86" s="88"/>
      <c r="K86" s="78"/>
    </row>
    <row r="87" spans="1:11" ht="52.5" customHeight="1" outlineLevel="1" x14ac:dyDescent="0.25">
      <c r="A87" s="85" t="s">
        <v>26</v>
      </c>
      <c r="B87" s="95" t="s">
        <v>38</v>
      </c>
      <c r="C87" s="11" t="s">
        <v>12</v>
      </c>
      <c r="D87" s="3">
        <f>D88+D89+D90+D91</f>
        <v>69999</v>
      </c>
      <c r="E87" s="4">
        <f>SUM(E88:E91)</f>
        <v>9117.6</v>
      </c>
      <c r="F87" s="8">
        <f t="shared" ref="F87" si="17">E87/D87*100</f>
        <v>13.025328933270474</v>
      </c>
      <c r="G87" s="66" t="s">
        <v>110</v>
      </c>
      <c r="H87" s="69" t="s">
        <v>124</v>
      </c>
      <c r="I87" s="75" t="s">
        <v>125</v>
      </c>
      <c r="J87" s="72" t="s">
        <v>4</v>
      </c>
      <c r="K87" s="69" t="s">
        <v>127</v>
      </c>
    </row>
    <row r="88" spans="1:11" ht="33" customHeight="1" outlineLevel="1" x14ac:dyDescent="0.25">
      <c r="A88" s="86"/>
      <c r="B88" s="96"/>
      <c r="C88" s="11" t="s">
        <v>0</v>
      </c>
      <c r="D88" s="21">
        <v>69999</v>
      </c>
      <c r="E88" s="6">
        <v>9117.6</v>
      </c>
      <c r="F88" s="8">
        <f>E88/D88*100</f>
        <v>13.025328933270474</v>
      </c>
      <c r="G88" s="67"/>
      <c r="H88" s="70"/>
      <c r="I88" s="76"/>
      <c r="J88" s="73"/>
      <c r="K88" s="70"/>
    </row>
    <row r="89" spans="1:11" ht="32.25" customHeight="1" outlineLevel="1" x14ac:dyDescent="0.25">
      <c r="A89" s="86"/>
      <c r="B89" s="96"/>
      <c r="C89" s="11" t="s">
        <v>1</v>
      </c>
      <c r="D89" s="21">
        <v>0</v>
      </c>
      <c r="E89" s="6">
        <v>0</v>
      </c>
      <c r="F89" s="2"/>
      <c r="G89" s="67"/>
      <c r="H89" s="70"/>
      <c r="I89" s="76"/>
      <c r="J89" s="73"/>
      <c r="K89" s="70"/>
    </row>
    <row r="90" spans="1:11" ht="27" customHeight="1" outlineLevel="1" x14ac:dyDescent="0.25">
      <c r="A90" s="86"/>
      <c r="B90" s="96"/>
      <c r="C90" s="11" t="s">
        <v>2</v>
      </c>
      <c r="D90" s="21">
        <v>0</v>
      </c>
      <c r="E90" s="6">
        <v>0</v>
      </c>
      <c r="F90" s="2"/>
      <c r="G90" s="67"/>
      <c r="H90" s="70"/>
      <c r="I90" s="76"/>
      <c r="J90" s="73"/>
      <c r="K90" s="70"/>
    </row>
    <row r="91" spans="1:11" ht="21" customHeight="1" outlineLevel="1" x14ac:dyDescent="0.25">
      <c r="A91" s="87"/>
      <c r="B91" s="97"/>
      <c r="C91" s="11" t="s">
        <v>3</v>
      </c>
      <c r="D91" s="21">
        <v>0</v>
      </c>
      <c r="E91" s="6">
        <v>0</v>
      </c>
      <c r="F91" s="2"/>
      <c r="G91" s="68"/>
      <c r="H91" s="71"/>
      <c r="I91" s="77"/>
      <c r="J91" s="74"/>
      <c r="K91" s="71"/>
    </row>
    <row r="92" spans="1:11" ht="22.5" customHeight="1" x14ac:dyDescent="0.25">
      <c r="A92" s="85" t="s">
        <v>39</v>
      </c>
      <c r="B92" s="98" t="s">
        <v>64</v>
      </c>
      <c r="C92" s="11" t="s">
        <v>12</v>
      </c>
      <c r="D92" s="3">
        <f t="shared" ref="D92:E92" si="18">D93+D94+D95+D96</f>
        <v>190</v>
      </c>
      <c r="E92" s="3">
        <f t="shared" si="18"/>
        <v>0</v>
      </c>
      <c r="F92" s="8">
        <f>E92/D92*100</f>
        <v>0</v>
      </c>
      <c r="G92" s="66" t="s">
        <v>111</v>
      </c>
      <c r="H92" s="109" t="s">
        <v>134</v>
      </c>
      <c r="I92" s="75" t="s">
        <v>125</v>
      </c>
      <c r="J92" s="88" t="s">
        <v>4</v>
      </c>
      <c r="K92" s="109" t="s">
        <v>136</v>
      </c>
    </row>
    <row r="93" spans="1:11" ht="14.45" customHeight="1" x14ac:dyDescent="0.25">
      <c r="A93" s="86"/>
      <c r="B93" s="98"/>
      <c r="C93" s="11" t="s">
        <v>0</v>
      </c>
      <c r="D93" s="21">
        <v>190</v>
      </c>
      <c r="E93" s="17">
        <v>0</v>
      </c>
      <c r="F93" s="8">
        <f>E93/D93*100</f>
        <v>0</v>
      </c>
      <c r="G93" s="67"/>
      <c r="H93" s="110"/>
      <c r="I93" s="76"/>
      <c r="J93" s="88"/>
      <c r="K93" s="110"/>
    </row>
    <row r="94" spans="1:11" ht="14.45" customHeight="1" x14ac:dyDescent="0.25">
      <c r="A94" s="86"/>
      <c r="B94" s="98"/>
      <c r="C94" s="11" t="s">
        <v>1</v>
      </c>
      <c r="D94" s="21">
        <v>0</v>
      </c>
      <c r="E94" s="17">
        <v>0</v>
      </c>
      <c r="F94" s="8"/>
      <c r="G94" s="67"/>
      <c r="H94" s="110"/>
      <c r="I94" s="76"/>
      <c r="J94" s="88"/>
      <c r="K94" s="110"/>
    </row>
    <row r="95" spans="1:11" ht="14.45" customHeight="1" x14ac:dyDescent="0.25">
      <c r="A95" s="86"/>
      <c r="B95" s="98"/>
      <c r="C95" s="11" t="s">
        <v>2</v>
      </c>
      <c r="D95" s="21">
        <v>0</v>
      </c>
      <c r="E95" s="17">
        <v>0</v>
      </c>
      <c r="F95" s="8"/>
      <c r="G95" s="67"/>
      <c r="H95" s="110"/>
      <c r="I95" s="76"/>
      <c r="J95" s="88"/>
      <c r="K95" s="110"/>
    </row>
    <row r="96" spans="1:11" ht="11.25" customHeight="1" x14ac:dyDescent="0.25">
      <c r="A96" s="87"/>
      <c r="B96" s="98"/>
      <c r="C96" s="11" t="s">
        <v>3</v>
      </c>
      <c r="D96" s="21">
        <v>0</v>
      </c>
      <c r="E96" s="17">
        <v>0</v>
      </c>
      <c r="F96" s="8"/>
      <c r="G96" s="68"/>
      <c r="H96" s="111"/>
      <c r="I96" s="77"/>
      <c r="J96" s="88"/>
      <c r="K96" s="111"/>
    </row>
    <row r="97" spans="1:11" ht="52.5" customHeight="1" collapsed="1" x14ac:dyDescent="0.25">
      <c r="A97" s="85" t="s">
        <v>40</v>
      </c>
      <c r="B97" s="98" t="s">
        <v>65</v>
      </c>
      <c r="C97" s="11" t="s">
        <v>12</v>
      </c>
      <c r="D97" s="3">
        <f t="shared" ref="D97:E97" si="19">D98+D99+D100+D101</f>
        <v>67014.5</v>
      </c>
      <c r="E97" s="3">
        <f t="shared" si="19"/>
        <v>20647.599999999999</v>
      </c>
      <c r="F97" s="8">
        <f t="shared" ref="F97:F98" si="20">E97/D97*100</f>
        <v>30.810645457326398</v>
      </c>
      <c r="G97" s="128" t="s">
        <v>113</v>
      </c>
      <c r="H97" s="113" t="s">
        <v>141</v>
      </c>
      <c r="I97" s="75" t="s">
        <v>125</v>
      </c>
      <c r="J97" s="57" t="s">
        <v>75</v>
      </c>
      <c r="K97" s="103" t="s">
        <v>142</v>
      </c>
    </row>
    <row r="98" spans="1:11" ht="51" customHeight="1" x14ac:dyDescent="0.25">
      <c r="A98" s="86"/>
      <c r="B98" s="98"/>
      <c r="C98" s="11" t="s">
        <v>0</v>
      </c>
      <c r="D98" s="21">
        <v>67014.5</v>
      </c>
      <c r="E98" s="50">
        <v>20647.599999999999</v>
      </c>
      <c r="F98" s="8">
        <f t="shared" si="20"/>
        <v>30.810645457326398</v>
      </c>
      <c r="G98" s="129"/>
      <c r="H98" s="114"/>
      <c r="I98" s="76"/>
      <c r="J98" s="57"/>
      <c r="K98" s="104"/>
    </row>
    <row r="99" spans="1:11" ht="52.5" customHeight="1" x14ac:dyDescent="0.25">
      <c r="A99" s="86"/>
      <c r="B99" s="98"/>
      <c r="C99" s="11" t="s">
        <v>1</v>
      </c>
      <c r="D99" s="21">
        <v>0</v>
      </c>
      <c r="E99" s="17">
        <v>0</v>
      </c>
      <c r="F99" s="2"/>
      <c r="G99" s="129"/>
      <c r="H99" s="114"/>
      <c r="I99" s="76"/>
      <c r="J99" s="57"/>
      <c r="K99" s="104"/>
    </row>
    <row r="100" spans="1:11" ht="48" customHeight="1" x14ac:dyDescent="0.25">
      <c r="A100" s="86"/>
      <c r="B100" s="98"/>
      <c r="C100" s="11" t="s">
        <v>2</v>
      </c>
      <c r="D100" s="21">
        <v>0</v>
      </c>
      <c r="E100" s="17">
        <v>0</v>
      </c>
      <c r="F100" s="2"/>
      <c r="G100" s="129"/>
      <c r="H100" s="114"/>
      <c r="I100" s="76"/>
      <c r="J100" s="57"/>
      <c r="K100" s="104"/>
    </row>
    <row r="101" spans="1:11" ht="112.5" customHeight="1" x14ac:dyDescent="0.25">
      <c r="A101" s="87"/>
      <c r="B101" s="98"/>
      <c r="C101" s="13" t="s">
        <v>3</v>
      </c>
      <c r="D101" s="21">
        <v>0</v>
      </c>
      <c r="E101" s="17">
        <v>0</v>
      </c>
      <c r="F101" s="25"/>
      <c r="G101" s="130"/>
      <c r="H101" s="115"/>
      <c r="I101" s="77"/>
      <c r="J101" s="57"/>
      <c r="K101" s="105"/>
    </row>
    <row r="102" spans="1:11" ht="63.75" customHeight="1" outlineLevel="1" x14ac:dyDescent="0.25">
      <c r="A102" s="85" t="s">
        <v>41</v>
      </c>
      <c r="B102" s="95" t="s">
        <v>43</v>
      </c>
      <c r="C102" s="11" t="s">
        <v>12</v>
      </c>
      <c r="D102" s="3">
        <f t="shared" ref="D102" si="21">D103+D104+D105+D106</f>
        <v>1500</v>
      </c>
      <c r="E102" s="3">
        <f t="shared" ref="E102" si="22">E103+E104+E105+E106</f>
        <v>814.6</v>
      </c>
      <c r="F102" s="8">
        <f t="shared" ref="F102:F103" si="23">E102/D102*100</f>
        <v>54.306666666666672</v>
      </c>
      <c r="G102" s="112" t="s">
        <v>112</v>
      </c>
      <c r="H102" s="106" t="s">
        <v>143</v>
      </c>
      <c r="I102" s="75" t="s">
        <v>125</v>
      </c>
      <c r="J102" s="57" t="s">
        <v>75</v>
      </c>
      <c r="K102" s="99" t="s">
        <v>144</v>
      </c>
    </row>
    <row r="103" spans="1:11" ht="45.75" customHeight="1" outlineLevel="1" x14ac:dyDescent="0.25">
      <c r="A103" s="86"/>
      <c r="B103" s="96"/>
      <c r="C103" s="11" t="s">
        <v>0</v>
      </c>
      <c r="D103" s="6">
        <v>1500</v>
      </c>
      <c r="E103" s="6">
        <v>814.6</v>
      </c>
      <c r="F103" s="8">
        <f t="shared" si="23"/>
        <v>54.306666666666672</v>
      </c>
      <c r="G103" s="112"/>
      <c r="H103" s="106"/>
      <c r="I103" s="76"/>
      <c r="J103" s="57"/>
      <c r="K103" s="100"/>
    </row>
    <row r="104" spans="1:11" ht="59.25" customHeight="1" outlineLevel="1" x14ac:dyDescent="0.25">
      <c r="A104" s="86"/>
      <c r="B104" s="96"/>
      <c r="C104" s="11" t="s">
        <v>1</v>
      </c>
      <c r="D104" s="6">
        <v>0</v>
      </c>
      <c r="E104" s="6">
        <v>0</v>
      </c>
      <c r="F104" s="11"/>
      <c r="G104" s="112"/>
      <c r="H104" s="106"/>
      <c r="I104" s="76"/>
      <c r="J104" s="57"/>
      <c r="K104" s="100"/>
    </row>
    <row r="105" spans="1:11" ht="69" customHeight="1" outlineLevel="1" x14ac:dyDescent="0.25">
      <c r="A105" s="86"/>
      <c r="B105" s="96"/>
      <c r="C105" s="11" t="s">
        <v>2</v>
      </c>
      <c r="D105" s="6">
        <v>0</v>
      </c>
      <c r="E105" s="6">
        <v>0</v>
      </c>
      <c r="F105" s="11"/>
      <c r="G105" s="112"/>
      <c r="H105" s="106"/>
      <c r="I105" s="76"/>
      <c r="J105" s="57"/>
      <c r="K105" s="100"/>
    </row>
    <row r="106" spans="1:11" ht="79.5" customHeight="1" outlineLevel="1" x14ac:dyDescent="0.25">
      <c r="A106" s="87"/>
      <c r="B106" s="97"/>
      <c r="C106" s="11" t="s">
        <v>3</v>
      </c>
      <c r="D106" s="20">
        <v>0</v>
      </c>
      <c r="E106" s="6">
        <v>0</v>
      </c>
      <c r="F106" s="11"/>
      <c r="G106" s="112"/>
      <c r="H106" s="106"/>
      <c r="I106" s="77"/>
      <c r="J106" s="57"/>
      <c r="K106" s="101"/>
    </row>
    <row r="107" spans="1:11" ht="41.25" hidden="1" customHeight="1" outlineLevel="1" x14ac:dyDescent="0.25">
      <c r="A107" s="63" t="s">
        <v>82</v>
      </c>
      <c r="B107" s="60" t="s">
        <v>84</v>
      </c>
      <c r="C107" s="51" t="s">
        <v>12</v>
      </c>
      <c r="D107" s="3">
        <f>SUM(D108:D110)</f>
        <v>0</v>
      </c>
      <c r="E107" s="3">
        <f>SUM(E108:E110)</f>
        <v>0</v>
      </c>
      <c r="F107" s="14"/>
      <c r="G107" s="69" t="s">
        <v>88</v>
      </c>
      <c r="H107" s="109" t="s">
        <v>94</v>
      </c>
      <c r="I107" s="75"/>
      <c r="J107" s="122" t="s">
        <v>4</v>
      </c>
      <c r="K107" s="125" t="s">
        <v>95</v>
      </c>
    </row>
    <row r="108" spans="1:11" ht="41.25" hidden="1" customHeight="1" outlineLevel="1" x14ac:dyDescent="0.25">
      <c r="A108" s="64"/>
      <c r="B108" s="61"/>
      <c r="C108" s="51" t="s">
        <v>0</v>
      </c>
      <c r="D108" s="49">
        <v>0</v>
      </c>
      <c r="E108" s="16">
        <v>0</v>
      </c>
      <c r="F108" s="14"/>
      <c r="G108" s="70"/>
      <c r="H108" s="110"/>
      <c r="I108" s="76"/>
      <c r="J108" s="123"/>
      <c r="K108" s="126"/>
    </row>
    <row r="109" spans="1:11" ht="27.75" hidden="1" customHeight="1" outlineLevel="1" x14ac:dyDescent="0.25">
      <c r="A109" s="64"/>
      <c r="B109" s="61"/>
      <c r="C109" s="51" t="s">
        <v>1</v>
      </c>
      <c r="D109" s="49">
        <v>0</v>
      </c>
      <c r="E109" s="49">
        <v>0</v>
      </c>
      <c r="F109" s="14"/>
      <c r="G109" s="70"/>
      <c r="H109" s="110"/>
      <c r="I109" s="76"/>
      <c r="J109" s="123"/>
      <c r="K109" s="126"/>
    </row>
    <row r="110" spans="1:11" ht="28.5" hidden="1" customHeight="1" outlineLevel="1" x14ac:dyDescent="0.25">
      <c r="A110" s="65"/>
      <c r="B110" s="62"/>
      <c r="C110" s="51" t="s">
        <v>3</v>
      </c>
      <c r="D110" s="49">
        <v>0</v>
      </c>
      <c r="E110" s="49">
        <v>0</v>
      </c>
      <c r="F110" s="14"/>
      <c r="G110" s="70"/>
      <c r="H110" s="110"/>
      <c r="I110" s="77"/>
      <c r="J110" s="123"/>
      <c r="K110" s="126"/>
    </row>
    <row r="111" spans="1:11" ht="23.25" hidden="1" customHeight="1" outlineLevel="1" x14ac:dyDescent="0.25">
      <c r="A111" s="116" t="s">
        <v>42</v>
      </c>
      <c r="B111" s="95" t="s">
        <v>44</v>
      </c>
      <c r="C111" s="10" t="s">
        <v>12</v>
      </c>
      <c r="D111" s="4">
        <f>D112+D113+D114+D115</f>
        <v>0</v>
      </c>
      <c r="E111" s="4">
        <f>E112+E113+E114+E115</f>
        <v>0</v>
      </c>
      <c r="F111" s="8"/>
      <c r="G111" s="70"/>
      <c r="H111" s="110"/>
      <c r="I111" s="11">
        <f>COUNTA(I116:I123)</f>
        <v>0</v>
      </c>
      <c r="J111" s="123"/>
      <c r="K111" s="126"/>
    </row>
    <row r="112" spans="1:11" ht="15" hidden="1" customHeight="1" outlineLevel="1" x14ac:dyDescent="0.25">
      <c r="A112" s="117"/>
      <c r="B112" s="96"/>
      <c r="C112" s="10" t="s">
        <v>0</v>
      </c>
      <c r="D112" s="4">
        <f>D121</f>
        <v>0</v>
      </c>
      <c r="E112" s="4">
        <f>E121</f>
        <v>0</v>
      </c>
      <c r="F112" s="8"/>
      <c r="G112" s="70"/>
      <c r="H112" s="110"/>
      <c r="I112" s="11">
        <f>COUNTIF(I116:I123,"да")</f>
        <v>0</v>
      </c>
      <c r="J112" s="123"/>
      <c r="K112" s="126"/>
    </row>
    <row r="113" spans="1:11" ht="18.75" hidden="1" customHeight="1" outlineLevel="1" x14ac:dyDescent="0.25">
      <c r="A113" s="117"/>
      <c r="B113" s="96"/>
      <c r="C113" s="10" t="s">
        <v>1</v>
      </c>
      <c r="D113" s="4">
        <f>D117</f>
        <v>0</v>
      </c>
      <c r="E113" s="4">
        <f>E117</f>
        <v>0</v>
      </c>
      <c r="F113" s="8"/>
      <c r="G113" s="70"/>
      <c r="H113" s="110"/>
      <c r="I113" s="11">
        <f>COUNTIF(I116:I123,"частично")</f>
        <v>0</v>
      </c>
      <c r="J113" s="123"/>
      <c r="K113" s="126"/>
    </row>
    <row r="114" spans="1:11" ht="15" hidden="1" customHeight="1" outlineLevel="1" x14ac:dyDescent="0.25">
      <c r="A114" s="117"/>
      <c r="B114" s="96"/>
      <c r="C114" s="10" t="s">
        <v>2</v>
      </c>
      <c r="D114" s="4">
        <v>0</v>
      </c>
      <c r="E114" s="19">
        <v>0</v>
      </c>
      <c r="F114" s="8"/>
      <c r="G114" s="70"/>
      <c r="H114" s="110"/>
      <c r="I114" s="11">
        <f>COUNTIF(I116:I123,"нет")</f>
        <v>0</v>
      </c>
      <c r="J114" s="123"/>
      <c r="K114" s="126"/>
    </row>
    <row r="115" spans="1:11" ht="20.25" hidden="1" customHeight="1" outlineLevel="1" x14ac:dyDescent="0.25">
      <c r="A115" s="118"/>
      <c r="B115" s="97"/>
      <c r="C115" s="10" t="s">
        <v>3</v>
      </c>
      <c r="D115" s="5">
        <v>0</v>
      </c>
      <c r="E115" s="19">
        <v>0</v>
      </c>
      <c r="F115" s="8"/>
      <c r="G115" s="70"/>
      <c r="H115" s="110"/>
      <c r="I115" s="14">
        <v>0</v>
      </c>
      <c r="J115" s="123"/>
      <c r="K115" s="126"/>
    </row>
    <row r="116" spans="1:11" ht="57.75" hidden="1" customHeight="1" outlineLevel="1" x14ac:dyDescent="0.25">
      <c r="A116" s="116" t="s">
        <v>45</v>
      </c>
      <c r="B116" s="95" t="s">
        <v>66</v>
      </c>
      <c r="C116" s="10" t="s">
        <v>12</v>
      </c>
      <c r="D116" s="3">
        <f>D117</f>
        <v>0</v>
      </c>
      <c r="E116" s="3">
        <f>E117</f>
        <v>0</v>
      </c>
      <c r="F116" s="8"/>
      <c r="G116" s="70"/>
      <c r="H116" s="110"/>
      <c r="I116" s="102"/>
      <c r="J116" s="123"/>
      <c r="K116" s="126"/>
    </row>
    <row r="117" spans="1:11" ht="30.75" hidden="1" customHeight="1" outlineLevel="1" x14ac:dyDescent="0.25">
      <c r="A117" s="117"/>
      <c r="B117" s="96"/>
      <c r="C117" s="10" t="s">
        <v>1</v>
      </c>
      <c r="D117" s="6">
        <v>0</v>
      </c>
      <c r="E117" s="15">
        <v>0</v>
      </c>
      <c r="F117" s="8"/>
      <c r="G117" s="70"/>
      <c r="H117" s="110"/>
      <c r="I117" s="102"/>
      <c r="J117" s="123"/>
      <c r="K117" s="126"/>
    </row>
    <row r="118" spans="1:11" ht="27.75" hidden="1" customHeight="1" outlineLevel="1" x14ac:dyDescent="0.25">
      <c r="A118" s="117"/>
      <c r="B118" s="96"/>
      <c r="C118" s="10" t="s">
        <v>2</v>
      </c>
      <c r="D118" s="6">
        <v>0</v>
      </c>
      <c r="E118" s="15">
        <v>0</v>
      </c>
      <c r="F118" s="8"/>
      <c r="G118" s="70"/>
      <c r="H118" s="110"/>
      <c r="I118" s="102"/>
      <c r="J118" s="123"/>
      <c r="K118" s="126"/>
    </row>
    <row r="119" spans="1:11" ht="23.25" hidden="1" customHeight="1" outlineLevel="1" x14ac:dyDescent="0.25">
      <c r="A119" s="118"/>
      <c r="B119" s="97"/>
      <c r="C119" s="10" t="s">
        <v>3</v>
      </c>
      <c r="D119" s="20">
        <v>0</v>
      </c>
      <c r="E119" s="15">
        <v>0</v>
      </c>
      <c r="F119" s="8"/>
      <c r="G119" s="70"/>
      <c r="H119" s="110"/>
      <c r="I119" s="102"/>
      <c r="J119" s="123"/>
      <c r="K119" s="126"/>
    </row>
    <row r="120" spans="1:11" ht="47.25" hidden="1" customHeight="1" x14ac:dyDescent="0.25">
      <c r="A120" s="116" t="s">
        <v>46</v>
      </c>
      <c r="B120" s="98" t="s">
        <v>47</v>
      </c>
      <c r="C120" s="10" t="s">
        <v>12</v>
      </c>
      <c r="D120" s="3">
        <f>D121</f>
        <v>0</v>
      </c>
      <c r="E120" s="3">
        <f>E121</f>
        <v>0</v>
      </c>
      <c r="F120" s="8"/>
      <c r="G120" s="70"/>
      <c r="H120" s="110"/>
      <c r="I120" s="102"/>
      <c r="J120" s="123"/>
      <c r="K120" s="126"/>
    </row>
    <row r="121" spans="1:11" ht="34.5" hidden="1" customHeight="1" x14ac:dyDescent="0.25">
      <c r="A121" s="117"/>
      <c r="B121" s="98"/>
      <c r="C121" s="10" t="s">
        <v>0</v>
      </c>
      <c r="D121" s="6">
        <v>0</v>
      </c>
      <c r="E121" s="15">
        <v>0</v>
      </c>
      <c r="F121" s="8"/>
      <c r="G121" s="70"/>
      <c r="H121" s="110"/>
      <c r="I121" s="102"/>
      <c r="J121" s="123"/>
      <c r="K121" s="126"/>
    </row>
    <row r="122" spans="1:11" ht="20.25" hidden="1" customHeight="1" x14ac:dyDescent="0.25">
      <c r="A122" s="117"/>
      <c r="B122" s="98"/>
      <c r="C122" s="10" t="s">
        <v>2</v>
      </c>
      <c r="D122" s="6">
        <v>0</v>
      </c>
      <c r="E122" s="15">
        <v>0</v>
      </c>
      <c r="F122" s="8"/>
      <c r="G122" s="70"/>
      <c r="H122" s="110"/>
      <c r="I122" s="102"/>
      <c r="J122" s="123"/>
      <c r="K122" s="126"/>
    </row>
    <row r="123" spans="1:11" ht="25.5" hidden="1" customHeight="1" x14ac:dyDescent="0.25">
      <c r="A123" s="118"/>
      <c r="B123" s="98"/>
      <c r="C123" s="12" t="s">
        <v>3</v>
      </c>
      <c r="D123" s="6">
        <v>0</v>
      </c>
      <c r="E123" s="16">
        <v>0</v>
      </c>
      <c r="F123" s="14"/>
      <c r="G123" s="70"/>
      <c r="H123" s="110"/>
      <c r="I123" s="102"/>
      <c r="J123" s="123"/>
      <c r="K123" s="126"/>
    </row>
    <row r="124" spans="1:11" ht="25.5" hidden="1" customHeight="1" x14ac:dyDescent="0.25">
      <c r="A124" s="64" t="s">
        <v>83</v>
      </c>
      <c r="B124" s="60" t="s">
        <v>85</v>
      </c>
      <c r="C124" s="51" t="s">
        <v>12</v>
      </c>
      <c r="D124" s="3">
        <f>SUM(D125:D127)</f>
        <v>0</v>
      </c>
      <c r="E124" s="3">
        <f>E126</f>
        <v>0</v>
      </c>
      <c r="F124" s="14"/>
      <c r="G124" s="70"/>
      <c r="H124" s="110"/>
      <c r="I124" s="102"/>
      <c r="J124" s="123"/>
      <c r="K124" s="126"/>
    </row>
    <row r="125" spans="1:11" ht="32.25" hidden="1" customHeight="1" x14ac:dyDescent="0.25">
      <c r="A125" s="64"/>
      <c r="B125" s="61"/>
      <c r="C125" s="51" t="s">
        <v>0</v>
      </c>
      <c r="D125" s="49">
        <v>0</v>
      </c>
      <c r="E125" s="49">
        <v>0</v>
      </c>
      <c r="F125" s="14"/>
      <c r="G125" s="70"/>
      <c r="H125" s="110"/>
      <c r="I125" s="102"/>
      <c r="J125" s="123"/>
      <c r="K125" s="126"/>
    </row>
    <row r="126" spans="1:11" ht="34.5" hidden="1" customHeight="1" x14ac:dyDescent="0.25">
      <c r="A126" s="64"/>
      <c r="B126" s="61"/>
      <c r="C126" s="51" t="s">
        <v>1</v>
      </c>
      <c r="D126" s="49">
        <v>0</v>
      </c>
      <c r="E126" s="16">
        <v>0</v>
      </c>
      <c r="F126" s="14"/>
      <c r="G126" s="70"/>
      <c r="H126" s="110"/>
      <c r="I126" s="102"/>
      <c r="J126" s="123"/>
      <c r="K126" s="126"/>
    </row>
    <row r="127" spans="1:11" ht="32.25" hidden="1" customHeight="1" x14ac:dyDescent="0.25">
      <c r="A127" s="65"/>
      <c r="B127" s="62"/>
      <c r="C127" s="51" t="s">
        <v>3</v>
      </c>
      <c r="D127" s="49">
        <v>0</v>
      </c>
      <c r="E127" s="49">
        <v>0</v>
      </c>
      <c r="F127" s="14"/>
      <c r="G127" s="71"/>
      <c r="H127" s="111"/>
      <c r="I127" s="102"/>
      <c r="J127" s="124"/>
      <c r="K127" s="127"/>
    </row>
    <row r="128" spans="1:11" ht="42.75" hidden="1" customHeight="1" x14ac:dyDescent="0.25">
      <c r="A128" s="59" t="s">
        <v>96</v>
      </c>
      <c r="B128" s="60" t="s">
        <v>98</v>
      </c>
      <c r="C128" s="53" t="s">
        <v>12</v>
      </c>
      <c r="D128" s="3">
        <f>SUM(D129:D131)</f>
        <v>0</v>
      </c>
      <c r="E128" s="3">
        <f>SUM(E129:E131)</f>
        <v>0</v>
      </c>
      <c r="F128" s="14">
        <v>0</v>
      </c>
      <c r="G128" s="69"/>
      <c r="H128" s="69"/>
      <c r="I128" s="102"/>
      <c r="J128" s="57" t="s">
        <v>75</v>
      </c>
      <c r="K128" s="103"/>
    </row>
    <row r="129" spans="1:11" ht="48" hidden="1" customHeight="1" x14ac:dyDescent="0.25">
      <c r="A129" s="59"/>
      <c r="B129" s="61"/>
      <c r="C129" s="53" t="s">
        <v>1</v>
      </c>
      <c r="D129" s="49">
        <v>0</v>
      </c>
      <c r="E129" s="49">
        <v>0</v>
      </c>
      <c r="F129" s="14">
        <v>0</v>
      </c>
      <c r="G129" s="70"/>
      <c r="H129" s="70"/>
      <c r="I129" s="102"/>
      <c r="J129" s="57"/>
      <c r="K129" s="104"/>
    </row>
    <row r="130" spans="1:11" ht="44.25" hidden="1" customHeight="1" x14ac:dyDescent="0.25">
      <c r="A130" s="59"/>
      <c r="B130" s="61"/>
      <c r="C130" s="53" t="s">
        <v>1</v>
      </c>
      <c r="D130" s="49">
        <v>0</v>
      </c>
      <c r="E130" s="49">
        <v>0</v>
      </c>
      <c r="F130" s="14">
        <v>0</v>
      </c>
      <c r="G130" s="70"/>
      <c r="H130" s="70"/>
      <c r="I130" s="102"/>
      <c r="J130" s="57" t="s">
        <v>4</v>
      </c>
      <c r="K130" s="104"/>
    </row>
    <row r="131" spans="1:11" ht="33" hidden="1" customHeight="1" x14ac:dyDescent="0.25">
      <c r="A131" s="59"/>
      <c r="B131" s="62"/>
      <c r="C131" s="53" t="s">
        <v>3</v>
      </c>
      <c r="D131" s="49">
        <v>0</v>
      </c>
      <c r="E131" s="49">
        <v>0</v>
      </c>
      <c r="F131" s="14"/>
      <c r="G131" s="70"/>
      <c r="H131" s="70"/>
      <c r="I131" s="102"/>
      <c r="J131" s="57"/>
      <c r="K131" s="104"/>
    </row>
    <row r="132" spans="1:11" ht="58.5" hidden="1" customHeight="1" x14ac:dyDescent="0.25">
      <c r="A132" s="59" t="s">
        <v>97</v>
      </c>
      <c r="B132" s="60" t="s">
        <v>99</v>
      </c>
      <c r="C132" s="53" t="s">
        <v>12</v>
      </c>
      <c r="D132" s="3">
        <f>SUM(D133:D135)</f>
        <v>0</v>
      </c>
      <c r="E132" s="3">
        <f>SUM(E133:E135)</f>
        <v>0</v>
      </c>
      <c r="F132" s="14">
        <v>0</v>
      </c>
      <c r="G132" s="70"/>
      <c r="H132" s="70"/>
      <c r="I132" s="102"/>
      <c r="J132" s="57" t="s">
        <v>75</v>
      </c>
      <c r="K132" s="104"/>
    </row>
    <row r="133" spans="1:11" ht="45" hidden="1" customHeight="1" x14ac:dyDescent="0.25">
      <c r="A133" s="59"/>
      <c r="B133" s="61"/>
      <c r="C133" s="53" t="s">
        <v>0</v>
      </c>
      <c r="D133" s="49">
        <v>0</v>
      </c>
      <c r="E133" s="49">
        <v>0</v>
      </c>
      <c r="F133" s="14">
        <v>0</v>
      </c>
      <c r="G133" s="70"/>
      <c r="H133" s="70"/>
      <c r="I133" s="102"/>
      <c r="J133" s="57"/>
      <c r="K133" s="104"/>
    </row>
    <row r="134" spans="1:11" ht="45" hidden="1" customHeight="1" x14ac:dyDescent="0.25">
      <c r="A134" s="59"/>
      <c r="B134" s="61"/>
      <c r="C134" s="53" t="s">
        <v>0</v>
      </c>
      <c r="D134" s="49">
        <v>0</v>
      </c>
      <c r="E134" s="49">
        <v>0</v>
      </c>
      <c r="F134" s="14">
        <v>0</v>
      </c>
      <c r="G134" s="70"/>
      <c r="H134" s="70"/>
      <c r="I134" s="102"/>
      <c r="J134" s="57" t="s">
        <v>4</v>
      </c>
      <c r="K134" s="104"/>
    </row>
    <row r="135" spans="1:11" ht="33" hidden="1" customHeight="1" x14ac:dyDescent="0.25">
      <c r="A135" s="59"/>
      <c r="B135" s="62"/>
      <c r="C135" s="53" t="s">
        <v>3</v>
      </c>
      <c r="D135" s="49">
        <v>0</v>
      </c>
      <c r="E135" s="49">
        <v>0</v>
      </c>
      <c r="F135" s="14"/>
      <c r="G135" s="71"/>
      <c r="H135" s="71"/>
      <c r="I135" s="102"/>
      <c r="J135" s="57"/>
      <c r="K135" s="105"/>
    </row>
    <row r="136" spans="1:11" ht="33.75" hidden="1" customHeight="1" x14ac:dyDescent="0.25">
      <c r="A136" s="64" t="s">
        <v>42</v>
      </c>
      <c r="B136" s="61" t="s">
        <v>86</v>
      </c>
      <c r="C136" s="48" t="s">
        <v>12</v>
      </c>
      <c r="D136" s="3">
        <f>SUM(D137:D140)</f>
        <v>0</v>
      </c>
      <c r="E136" s="3">
        <f>E138</f>
        <v>0</v>
      </c>
      <c r="F136" s="14">
        <v>0</v>
      </c>
      <c r="G136" s="89"/>
      <c r="H136" s="52" t="s">
        <v>18</v>
      </c>
      <c r="I136" s="51">
        <v>0</v>
      </c>
      <c r="J136" s="78" t="s">
        <v>4</v>
      </c>
      <c r="K136" s="69"/>
    </row>
    <row r="137" spans="1:11" ht="23.25" hidden="1" customHeight="1" x14ac:dyDescent="0.25">
      <c r="A137" s="64"/>
      <c r="B137" s="61"/>
      <c r="C137" s="48" t="s">
        <v>0</v>
      </c>
      <c r="D137" s="4">
        <f>D146</f>
        <v>0</v>
      </c>
      <c r="E137" s="4">
        <f>E146</f>
        <v>0</v>
      </c>
      <c r="F137" s="14">
        <v>0</v>
      </c>
      <c r="G137" s="89"/>
      <c r="H137" s="32" t="s">
        <v>13</v>
      </c>
      <c r="I137" s="51">
        <v>0</v>
      </c>
      <c r="J137" s="79"/>
      <c r="K137" s="70"/>
    </row>
    <row r="138" spans="1:11" ht="22.5" hidden="1" customHeight="1" x14ac:dyDescent="0.25">
      <c r="A138" s="64"/>
      <c r="B138" s="61"/>
      <c r="C138" s="48" t="s">
        <v>1</v>
      </c>
      <c r="D138" s="4">
        <f>D143</f>
        <v>0</v>
      </c>
      <c r="E138" s="4">
        <f>E143</f>
        <v>0</v>
      </c>
      <c r="F138" s="14">
        <v>0</v>
      </c>
      <c r="G138" s="89"/>
      <c r="H138" s="32" t="s">
        <v>14</v>
      </c>
      <c r="I138" s="51">
        <v>0</v>
      </c>
      <c r="J138" s="79"/>
      <c r="K138" s="70"/>
    </row>
    <row r="139" spans="1:11" ht="24" hidden="1" customHeight="1" x14ac:dyDescent="0.25">
      <c r="A139" s="64"/>
      <c r="B139" s="61"/>
      <c r="C139" s="51" t="s">
        <v>2</v>
      </c>
      <c r="D139" s="56">
        <v>0</v>
      </c>
      <c r="E139" s="56">
        <v>0</v>
      </c>
      <c r="F139" s="14"/>
      <c r="G139" s="89"/>
      <c r="H139" s="32" t="s">
        <v>19</v>
      </c>
      <c r="I139" s="51">
        <v>0</v>
      </c>
      <c r="J139" s="79"/>
      <c r="K139" s="70"/>
    </row>
    <row r="140" spans="1:11" ht="24.75" hidden="1" customHeight="1" x14ac:dyDescent="0.25">
      <c r="A140" s="65"/>
      <c r="B140" s="62"/>
      <c r="C140" s="51" t="s">
        <v>3</v>
      </c>
      <c r="D140" s="49">
        <v>0</v>
      </c>
      <c r="E140" s="49">
        <v>0</v>
      </c>
      <c r="F140" s="14"/>
      <c r="G140" s="89"/>
      <c r="H140" s="32" t="s">
        <v>20</v>
      </c>
      <c r="I140" s="14">
        <v>0</v>
      </c>
      <c r="J140" s="79"/>
      <c r="K140" s="70"/>
    </row>
    <row r="141" spans="1:11" ht="36.75" hidden="1" customHeight="1" x14ac:dyDescent="0.25">
      <c r="A141" s="63" t="s">
        <v>45</v>
      </c>
      <c r="B141" s="60" t="s">
        <v>89</v>
      </c>
      <c r="C141" s="51" t="s">
        <v>12</v>
      </c>
      <c r="D141" s="4">
        <f>D143</f>
        <v>0</v>
      </c>
      <c r="E141" s="4">
        <f>E143</f>
        <v>0</v>
      </c>
      <c r="F141" s="14">
        <v>0</v>
      </c>
      <c r="G141" s="69" t="s">
        <v>100</v>
      </c>
      <c r="H141" s="69" t="s">
        <v>90</v>
      </c>
      <c r="I141" s="75"/>
      <c r="J141" s="79"/>
      <c r="K141" s="70"/>
    </row>
    <row r="142" spans="1:11" ht="28.5" hidden="1" customHeight="1" x14ac:dyDescent="0.25">
      <c r="A142" s="64"/>
      <c r="B142" s="61"/>
      <c r="C142" s="51" t="s">
        <v>0</v>
      </c>
      <c r="D142" s="49">
        <v>0</v>
      </c>
      <c r="E142" s="49">
        <v>0</v>
      </c>
      <c r="F142" s="14">
        <v>0</v>
      </c>
      <c r="G142" s="70"/>
      <c r="H142" s="70"/>
      <c r="I142" s="76"/>
      <c r="J142" s="79"/>
      <c r="K142" s="70"/>
    </row>
    <row r="143" spans="1:11" ht="28.5" hidden="1" customHeight="1" x14ac:dyDescent="0.25">
      <c r="A143" s="64"/>
      <c r="B143" s="61"/>
      <c r="C143" s="51" t="s">
        <v>1</v>
      </c>
      <c r="D143" s="49">
        <v>0</v>
      </c>
      <c r="E143" s="49">
        <v>0</v>
      </c>
      <c r="F143" s="14">
        <v>0</v>
      </c>
      <c r="G143" s="70"/>
      <c r="H143" s="70"/>
      <c r="I143" s="76"/>
      <c r="J143" s="79"/>
      <c r="K143" s="70"/>
    </row>
    <row r="144" spans="1:11" ht="33" hidden="1" customHeight="1" x14ac:dyDescent="0.25">
      <c r="A144" s="65"/>
      <c r="B144" s="62"/>
      <c r="C144" s="51" t="s">
        <v>3</v>
      </c>
      <c r="D144" s="49">
        <v>0</v>
      </c>
      <c r="E144" s="49">
        <v>0</v>
      </c>
      <c r="F144" s="14">
        <v>0</v>
      </c>
      <c r="G144" s="70"/>
      <c r="H144" s="70"/>
      <c r="I144" s="77"/>
      <c r="J144" s="79"/>
      <c r="K144" s="70"/>
    </row>
    <row r="145" spans="1:11" ht="30.75" hidden="1" customHeight="1" x14ac:dyDescent="0.25">
      <c r="A145" s="59" t="s">
        <v>46</v>
      </c>
      <c r="B145" s="60" t="s">
        <v>87</v>
      </c>
      <c r="C145" s="51" t="s">
        <v>12</v>
      </c>
      <c r="D145" s="4">
        <f>D146</f>
        <v>0</v>
      </c>
      <c r="E145" s="4">
        <f>E146</f>
        <v>0</v>
      </c>
      <c r="F145" s="14">
        <v>0</v>
      </c>
      <c r="G145" s="70"/>
      <c r="H145" s="70"/>
      <c r="I145" s="75"/>
      <c r="J145" s="79"/>
      <c r="K145" s="70"/>
    </row>
    <row r="146" spans="1:11" ht="37.5" hidden="1" customHeight="1" x14ac:dyDescent="0.25">
      <c r="A146" s="59"/>
      <c r="B146" s="61"/>
      <c r="C146" s="51" t="s">
        <v>0</v>
      </c>
      <c r="D146" s="49">
        <v>0</v>
      </c>
      <c r="E146" s="49">
        <v>0</v>
      </c>
      <c r="F146" s="14">
        <v>0</v>
      </c>
      <c r="G146" s="70"/>
      <c r="H146" s="70"/>
      <c r="I146" s="76"/>
      <c r="J146" s="79"/>
      <c r="K146" s="70"/>
    </row>
    <row r="147" spans="1:11" ht="40.5" hidden="1" customHeight="1" x14ac:dyDescent="0.25">
      <c r="A147" s="59"/>
      <c r="B147" s="61"/>
      <c r="C147" s="51" t="s">
        <v>1</v>
      </c>
      <c r="D147" s="49">
        <v>0</v>
      </c>
      <c r="E147" s="49">
        <v>0</v>
      </c>
      <c r="F147" s="14">
        <v>0</v>
      </c>
      <c r="G147" s="70"/>
      <c r="H147" s="70"/>
      <c r="I147" s="76"/>
      <c r="J147" s="79"/>
      <c r="K147" s="70"/>
    </row>
    <row r="148" spans="1:11" ht="33" hidden="1" customHeight="1" x14ac:dyDescent="0.25">
      <c r="A148" s="59"/>
      <c r="B148" s="62"/>
      <c r="C148" s="51" t="s">
        <v>3</v>
      </c>
      <c r="D148" s="49">
        <v>0</v>
      </c>
      <c r="E148" s="49">
        <v>0</v>
      </c>
      <c r="F148" s="14">
        <v>0</v>
      </c>
      <c r="G148" s="71"/>
      <c r="H148" s="71"/>
      <c r="I148" s="77"/>
      <c r="J148" s="80"/>
      <c r="K148" s="71"/>
    </row>
    <row r="149" spans="1:11" ht="18" customHeight="1" x14ac:dyDescent="0.25">
      <c r="A149" s="63" t="s">
        <v>101</v>
      </c>
      <c r="B149" s="60" t="s">
        <v>103</v>
      </c>
      <c r="C149" s="54" t="s">
        <v>12</v>
      </c>
      <c r="D149" s="4">
        <f>SUM(D150:D153)</f>
        <v>548203.5</v>
      </c>
      <c r="E149" s="4">
        <f>SUM(E150:E153)</f>
        <v>0</v>
      </c>
      <c r="F149" s="14">
        <f t="shared" ref="F149:F152" si="24">E149/D149*100</f>
        <v>0</v>
      </c>
      <c r="G149" s="78"/>
      <c r="H149" s="55" t="s">
        <v>18</v>
      </c>
      <c r="I149" s="54">
        <v>1</v>
      </c>
      <c r="J149" s="78" t="s">
        <v>4</v>
      </c>
      <c r="K149" s="69" t="s">
        <v>145</v>
      </c>
    </row>
    <row r="150" spans="1:11" ht="15.75" customHeight="1" x14ac:dyDescent="0.25">
      <c r="A150" s="64"/>
      <c r="B150" s="61"/>
      <c r="C150" s="54" t="s">
        <v>0</v>
      </c>
      <c r="D150" s="4">
        <f t="shared" ref="D150:E152" si="25">D155</f>
        <v>100045.3</v>
      </c>
      <c r="E150" s="4">
        <f>E155</f>
        <v>0</v>
      </c>
      <c r="F150" s="14">
        <f t="shared" si="24"/>
        <v>0</v>
      </c>
      <c r="G150" s="79"/>
      <c r="H150" s="32" t="s">
        <v>13</v>
      </c>
      <c r="I150" s="54">
        <v>0</v>
      </c>
      <c r="J150" s="79"/>
      <c r="K150" s="70"/>
    </row>
    <row r="151" spans="1:11" ht="20.25" customHeight="1" x14ac:dyDescent="0.25">
      <c r="A151" s="64"/>
      <c r="B151" s="61"/>
      <c r="C151" s="54" t="s">
        <v>1</v>
      </c>
      <c r="D151" s="4">
        <f t="shared" si="25"/>
        <v>66697.600000000006</v>
      </c>
      <c r="E151" s="4">
        <f t="shared" si="25"/>
        <v>0</v>
      </c>
      <c r="F151" s="14">
        <f t="shared" si="24"/>
        <v>0</v>
      </c>
      <c r="G151" s="79"/>
      <c r="H151" s="32" t="s">
        <v>14</v>
      </c>
      <c r="I151" s="54">
        <v>0</v>
      </c>
      <c r="J151" s="79"/>
      <c r="K151" s="70"/>
    </row>
    <row r="152" spans="1:11" ht="21" customHeight="1" x14ac:dyDescent="0.25">
      <c r="A152" s="64"/>
      <c r="B152" s="61"/>
      <c r="C152" s="54" t="s">
        <v>2</v>
      </c>
      <c r="D152" s="4">
        <f t="shared" si="25"/>
        <v>381460.6</v>
      </c>
      <c r="E152" s="4">
        <f t="shared" si="25"/>
        <v>0</v>
      </c>
      <c r="F152" s="14">
        <f t="shared" si="24"/>
        <v>0</v>
      </c>
      <c r="G152" s="79"/>
      <c r="H152" s="32" t="s">
        <v>19</v>
      </c>
      <c r="I152" s="54">
        <v>1</v>
      </c>
      <c r="J152" s="79"/>
      <c r="K152" s="70"/>
    </row>
    <row r="153" spans="1:11" ht="20.25" customHeight="1" x14ac:dyDescent="0.25">
      <c r="A153" s="65"/>
      <c r="B153" s="62"/>
      <c r="C153" s="54" t="s">
        <v>3</v>
      </c>
      <c r="D153" s="49">
        <v>0</v>
      </c>
      <c r="E153" s="49">
        <v>0</v>
      </c>
      <c r="F153" s="14"/>
      <c r="G153" s="80"/>
      <c r="H153" s="32" t="s">
        <v>20</v>
      </c>
      <c r="I153" s="14">
        <f>I150/I149*100</f>
        <v>0</v>
      </c>
      <c r="J153" s="79"/>
      <c r="K153" s="70"/>
    </row>
    <row r="154" spans="1:11" ht="70.5" customHeight="1" x14ac:dyDescent="0.25">
      <c r="A154" s="63" t="s">
        <v>26</v>
      </c>
      <c r="B154" s="119" t="s">
        <v>102</v>
      </c>
      <c r="C154" s="54" t="s">
        <v>12</v>
      </c>
      <c r="D154" s="4">
        <f>SUM(D155:D157)</f>
        <v>548203.5</v>
      </c>
      <c r="E154" s="4">
        <f>SUM(E155:E157)</f>
        <v>0</v>
      </c>
      <c r="F154" s="14">
        <f>E154/D154*100</f>
        <v>0</v>
      </c>
      <c r="G154" s="69" t="s">
        <v>147</v>
      </c>
      <c r="H154" s="69" t="s">
        <v>114</v>
      </c>
      <c r="I154" s="75" t="s">
        <v>128</v>
      </c>
      <c r="J154" s="79"/>
      <c r="K154" s="70"/>
    </row>
    <row r="155" spans="1:11" ht="61.5" customHeight="1" x14ac:dyDescent="0.25">
      <c r="A155" s="64"/>
      <c r="B155" s="120"/>
      <c r="C155" s="54" t="s">
        <v>0</v>
      </c>
      <c r="D155" s="49">
        <v>100045.3</v>
      </c>
      <c r="E155" s="49">
        <v>0</v>
      </c>
      <c r="F155" s="14">
        <f t="shared" ref="F155:F157" si="26">E155/D155*100</f>
        <v>0</v>
      </c>
      <c r="G155" s="70"/>
      <c r="H155" s="70"/>
      <c r="I155" s="76"/>
      <c r="J155" s="79"/>
      <c r="K155" s="70"/>
    </row>
    <row r="156" spans="1:11" ht="63" customHeight="1" x14ac:dyDescent="0.25">
      <c r="A156" s="64"/>
      <c r="B156" s="120"/>
      <c r="C156" s="54" t="s">
        <v>1</v>
      </c>
      <c r="D156" s="49">
        <v>66697.600000000006</v>
      </c>
      <c r="E156" s="49">
        <v>0</v>
      </c>
      <c r="F156" s="14">
        <f t="shared" si="26"/>
        <v>0</v>
      </c>
      <c r="G156" s="70"/>
      <c r="H156" s="70"/>
      <c r="I156" s="76"/>
      <c r="J156" s="79"/>
      <c r="K156" s="70"/>
    </row>
    <row r="157" spans="1:11" ht="74.25" customHeight="1" x14ac:dyDescent="0.25">
      <c r="A157" s="65"/>
      <c r="B157" s="121"/>
      <c r="C157" s="54" t="s">
        <v>2</v>
      </c>
      <c r="D157" s="49">
        <v>381460.6</v>
      </c>
      <c r="E157" s="49">
        <v>0</v>
      </c>
      <c r="F157" s="14">
        <f t="shared" si="26"/>
        <v>0</v>
      </c>
      <c r="G157" s="71"/>
      <c r="H157" s="71"/>
      <c r="I157" s="77"/>
      <c r="J157" s="80"/>
      <c r="K157" s="71"/>
    </row>
    <row r="158" spans="1:11" ht="30" customHeight="1" collapsed="1" x14ac:dyDescent="0.25">
      <c r="A158" s="85" t="s">
        <v>27</v>
      </c>
      <c r="B158" s="92" t="s">
        <v>48</v>
      </c>
      <c r="C158" s="11" t="s">
        <v>12</v>
      </c>
      <c r="D158" s="4">
        <f>SUM(D159:D162)</f>
        <v>481525.2</v>
      </c>
      <c r="E158" s="4">
        <f>SUM(E159:E162)</f>
        <v>271968.09999999998</v>
      </c>
      <c r="F158" s="8">
        <f t="shared" ref="F158:F162" si="27">E158/D158*100</f>
        <v>56.480553873400595</v>
      </c>
      <c r="G158" s="89"/>
      <c r="H158" s="41" t="s">
        <v>18</v>
      </c>
      <c r="I158" s="42">
        <f>I163+I183</f>
        <v>4</v>
      </c>
      <c r="J158" s="73" t="s">
        <v>106</v>
      </c>
      <c r="K158" s="89"/>
    </row>
    <row r="159" spans="1:11" x14ac:dyDescent="0.25">
      <c r="A159" s="86"/>
      <c r="B159" s="92"/>
      <c r="C159" s="11" t="s">
        <v>0</v>
      </c>
      <c r="D159" s="4">
        <f>D164+D184</f>
        <v>77318.3</v>
      </c>
      <c r="E159" s="22">
        <f>E164+E184</f>
        <v>37379.799999999996</v>
      </c>
      <c r="F159" s="8">
        <f t="shared" si="27"/>
        <v>48.345346444502781</v>
      </c>
      <c r="G159" s="89"/>
      <c r="H159" s="38" t="s">
        <v>13</v>
      </c>
      <c r="I159" s="42">
        <f t="shared" ref="I159:I161" si="28">I164+I184</f>
        <v>0</v>
      </c>
      <c r="J159" s="73"/>
      <c r="K159" s="89"/>
    </row>
    <row r="160" spans="1:11" x14ac:dyDescent="0.25">
      <c r="A160" s="86"/>
      <c r="B160" s="92"/>
      <c r="C160" s="11" t="s">
        <v>1</v>
      </c>
      <c r="D160" s="4">
        <f t="shared" ref="D160:D162" si="29">D165+D185</f>
        <v>44206.9</v>
      </c>
      <c r="E160" s="22">
        <f>E165+E185</f>
        <v>27322.400000000001</v>
      </c>
      <c r="F160" s="8">
        <f t="shared" si="27"/>
        <v>61.805736208600926</v>
      </c>
      <c r="G160" s="89"/>
      <c r="H160" s="38" t="s">
        <v>14</v>
      </c>
      <c r="I160" s="42">
        <f t="shared" si="28"/>
        <v>4</v>
      </c>
      <c r="J160" s="73"/>
      <c r="K160" s="89"/>
    </row>
    <row r="161" spans="1:11" x14ac:dyDescent="0.25">
      <c r="A161" s="86"/>
      <c r="B161" s="92"/>
      <c r="C161" s="11" t="s">
        <v>2</v>
      </c>
      <c r="D161" s="4">
        <f t="shared" si="29"/>
        <v>0</v>
      </c>
      <c r="E161" s="22">
        <f>E166+E186</f>
        <v>0</v>
      </c>
      <c r="F161" s="2"/>
      <c r="G161" s="89"/>
      <c r="H161" s="38" t="s">
        <v>19</v>
      </c>
      <c r="I161" s="42">
        <f t="shared" si="28"/>
        <v>0</v>
      </c>
      <c r="J161" s="73"/>
      <c r="K161" s="89"/>
    </row>
    <row r="162" spans="1:11" x14ac:dyDescent="0.25">
      <c r="A162" s="86"/>
      <c r="B162" s="92"/>
      <c r="C162" s="13" t="s">
        <v>3</v>
      </c>
      <c r="D162" s="4">
        <f t="shared" si="29"/>
        <v>360000</v>
      </c>
      <c r="E162" s="23">
        <f>E167+E187</f>
        <v>207265.9</v>
      </c>
      <c r="F162" s="8">
        <f t="shared" si="27"/>
        <v>57.573861111111114</v>
      </c>
      <c r="G162" s="78"/>
      <c r="H162" s="38" t="s">
        <v>20</v>
      </c>
      <c r="I162" s="44">
        <f>I159/I158*100</f>
        <v>0</v>
      </c>
      <c r="J162" s="74"/>
      <c r="K162" s="78"/>
    </row>
    <row r="163" spans="1:11" ht="33.75" customHeight="1" outlineLevel="1" x14ac:dyDescent="0.25">
      <c r="A163" s="85" t="s">
        <v>28</v>
      </c>
      <c r="B163" s="95" t="s">
        <v>49</v>
      </c>
      <c r="C163" s="11" t="s">
        <v>12</v>
      </c>
      <c r="D163" s="4">
        <f>D164+D165+D166+D167</f>
        <v>472465.2</v>
      </c>
      <c r="E163" s="4">
        <f>SUM(E164:E167)</f>
        <v>264707.20000000001</v>
      </c>
      <c r="F163" s="8">
        <f t="shared" ref="F163:F167" si="30">E163/D163*100</f>
        <v>56.026814250023072</v>
      </c>
      <c r="G163" s="81"/>
      <c r="H163" s="33" t="s">
        <v>18</v>
      </c>
      <c r="I163" s="11">
        <v>3</v>
      </c>
      <c r="J163" s="72" t="s">
        <v>107</v>
      </c>
      <c r="K163" s="69" t="s">
        <v>146</v>
      </c>
    </row>
    <row r="164" spans="1:11" outlineLevel="1" x14ac:dyDescent="0.25">
      <c r="A164" s="86"/>
      <c r="B164" s="96"/>
      <c r="C164" s="11" t="s">
        <v>0</v>
      </c>
      <c r="D164" s="4">
        <f>D169+D174+D179</f>
        <v>77318.3</v>
      </c>
      <c r="E164" s="4">
        <f>E169+E174+E179</f>
        <v>37379.799999999996</v>
      </c>
      <c r="F164" s="8">
        <f t="shared" si="30"/>
        <v>48.345346444502781</v>
      </c>
      <c r="G164" s="82"/>
      <c r="H164" s="32" t="s">
        <v>13</v>
      </c>
      <c r="I164" s="11">
        <f>COUNTIF(I168:I182,"да")</f>
        <v>0</v>
      </c>
      <c r="J164" s="73"/>
      <c r="K164" s="70"/>
    </row>
    <row r="165" spans="1:11" outlineLevel="1" x14ac:dyDescent="0.25">
      <c r="A165" s="86"/>
      <c r="B165" s="96"/>
      <c r="C165" s="11" t="s">
        <v>1</v>
      </c>
      <c r="D165" s="4">
        <f>D170+D175+D180</f>
        <v>35146.9</v>
      </c>
      <c r="E165" s="4">
        <f>E170+E175+E180</f>
        <v>20061.5</v>
      </c>
      <c r="F165" s="8">
        <f t="shared" si="30"/>
        <v>57.079002700095884</v>
      </c>
      <c r="G165" s="82"/>
      <c r="H165" s="32" t="s">
        <v>14</v>
      </c>
      <c r="I165" s="11">
        <f>COUNTIF(I168:I182,"частично")</f>
        <v>3</v>
      </c>
      <c r="J165" s="73"/>
      <c r="K165" s="70"/>
    </row>
    <row r="166" spans="1:11" outlineLevel="1" x14ac:dyDescent="0.25">
      <c r="A166" s="86"/>
      <c r="B166" s="96"/>
      <c r="C166" s="11" t="s">
        <v>2</v>
      </c>
      <c r="D166" s="4">
        <f t="shared" ref="D166:D167" si="31">D171+D176+D181</f>
        <v>0</v>
      </c>
      <c r="E166" s="4">
        <v>0</v>
      </c>
      <c r="F166" s="8"/>
      <c r="G166" s="82"/>
      <c r="H166" s="32" t="s">
        <v>19</v>
      </c>
      <c r="I166" s="11">
        <f>COUNTIF(I168:I182,"нет")</f>
        <v>0</v>
      </c>
      <c r="J166" s="73"/>
      <c r="K166" s="70"/>
    </row>
    <row r="167" spans="1:11" ht="42.75" customHeight="1" outlineLevel="1" x14ac:dyDescent="0.25">
      <c r="A167" s="87"/>
      <c r="B167" s="97"/>
      <c r="C167" s="11" t="s">
        <v>3</v>
      </c>
      <c r="D167" s="4">
        <f t="shared" si="31"/>
        <v>360000</v>
      </c>
      <c r="E167" s="4">
        <f>E172</f>
        <v>207265.9</v>
      </c>
      <c r="F167" s="8">
        <f t="shared" si="30"/>
        <v>57.573861111111114</v>
      </c>
      <c r="G167" s="83"/>
      <c r="H167" s="32" t="s">
        <v>20</v>
      </c>
      <c r="I167" s="14">
        <f>I164/I163*100</f>
        <v>0</v>
      </c>
      <c r="J167" s="74"/>
      <c r="K167" s="70"/>
    </row>
    <row r="168" spans="1:11" ht="26.25" customHeight="1" outlineLevel="1" x14ac:dyDescent="0.25">
      <c r="A168" s="85" t="s">
        <v>29</v>
      </c>
      <c r="B168" s="95" t="s">
        <v>50</v>
      </c>
      <c r="C168" s="11" t="s">
        <v>12</v>
      </c>
      <c r="D168" s="4">
        <f>D169+D170+D171+D172</f>
        <v>468985</v>
      </c>
      <c r="E168" s="4">
        <f>E169+E170+E171+E172</f>
        <v>263776.59999999998</v>
      </c>
      <c r="F168" s="8">
        <f>E168/D168*100</f>
        <v>56.244144269006469</v>
      </c>
      <c r="G168" s="66" t="s">
        <v>118</v>
      </c>
      <c r="H168" s="66" t="s">
        <v>129</v>
      </c>
      <c r="I168" s="75" t="s">
        <v>125</v>
      </c>
      <c r="J168" s="72" t="s">
        <v>107</v>
      </c>
      <c r="K168" s="70"/>
    </row>
    <row r="169" spans="1:11" outlineLevel="1" x14ac:dyDescent="0.25">
      <c r="A169" s="86"/>
      <c r="B169" s="96"/>
      <c r="C169" s="11" t="s">
        <v>0</v>
      </c>
      <c r="D169" s="6">
        <v>73838.100000000006</v>
      </c>
      <c r="E169" s="49">
        <v>36449.199999999997</v>
      </c>
      <c r="F169" s="8">
        <f t="shared" ref="F169:F170" si="32">E169/D169*100</f>
        <v>49.363675392514153</v>
      </c>
      <c r="G169" s="67"/>
      <c r="H169" s="67"/>
      <c r="I169" s="76"/>
      <c r="J169" s="73"/>
      <c r="K169" s="70"/>
    </row>
    <row r="170" spans="1:11" outlineLevel="1" x14ac:dyDescent="0.25">
      <c r="A170" s="86"/>
      <c r="B170" s="96"/>
      <c r="C170" s="11" t="s">
        <v>1</v>
      </c>
      <c r="D170" s="6">
        <v>35146.9</v>
      </c>
      <c r="E170" s="49">
        <v>20061.5</v>
      </c>
      <c r="F170" s="8">
        <f t="shared" si="32"/>
        <v>57.079002700095884</v>
      </c>
      <c r="G170" s="67"/>
      <c r="H170" s="67"/>
      <c r="I170" s="76"/>
      <c r="J170" s="73"/>
      <c r="K170" s="70"/>
    </row>
    <row r="171" spans="1:11" outlineLevel="1" x14ac:dyDescent="0.25">
      <c r="A171" s="86"/>
      <c r="B171" s="96"/>
      <c r="C171" s="11" t="s">
        <v>2</v>
      </c>
      <c r="D171" s="6">
        <v>0</v>
      </c>
      <c r="E171" s="6">
        <v>0</v>
      </c>
      <c r="F171" s="8"/>
      <c r="G171" s="67"/>
      <c r="H171" s="67"/>
      <c r="I171" s="76"/>
      <c r="J171" s="73"/>
      <c r="K171" s="70"/>
    </row>
    <row r="172" spans="1:11" ht="212.25" customHeight="1" outlineLevel="1" x14ac:dyDescent="0.25">
      <c r="A172" s="87"/>
      <c r="B172" s="97"/>
      <c r="C172" s="11" t="s">
        <v>3</v>
      </c>
      <c r="D172" s="6">
        <v>360000</v>
      </c>
      <c r="E172" s="6">
        <v>207265.9</v>
      </c>
      <c r="F172" s="8">
        <f>E172/D172*100</f>
        <v>57.573861111111114</v>
      </c>
      <c r="G172" s="68"/>
      <c r="H172" s="68"/>
      <c r="I172" s="77"/>
      <c r="J172" s="74"/>
      <c r="K172" s="70"/>
    </row>
    <row r="173" spans="1:11" ht="15" customHeight="1" x14ac:dyDescent="0.25">
      <c r="A173" s="85" t="s">
        <v>30</v>
      </c>
      <c r="B173" s="95" t="s">
        <v>51</v>
      </c>
      <c r="C173" s="11" t="s">
        <v>12</v>
      </c>
      <c r="D173" s="4">
        <f>D174+D175+D176+D177</f>
        <v>3126.2</v>
      </c>
      <c r="E173" s="4">
        <f>E174+E175+E176+E177</f>
        <v>756.6</v>
      </c>
      <c r="F173" s="8">
        <f>E173/D173*100</f>
        <v>24.201906467916324</v>
      </c>
      <c r="G173" s="66" t="s">
        <v>117</v>
      </c>
      <c r="H173" s="66" t="s">
        <v>130</v>
      </c>
      <c r="I173" s="75" t="s">
        <v>125</v>
      </c>
      <c r="J173" s="72" t="s">
        <v>107</v>
      </c>
      <c r="K173" s="70"/>
    </row>
    <row r="174" spans="1:11" x14ac:dyDescent="0.25">
      <c r="A174" s="86"/>
      <c r="B174" s="96"/>
      <c r="C174" s="11" t="s">
        <v>0</v>
      </c>
      <c r="D174" s="6">
        <v>3126.2</v>
      </c>
      <c r="E174" s="49">
        <v>756.6</v>
      </c>
      <c r="F174" s="8">
        <f>E174/D174*100</f>
        <v>24.201906467916324</v>
      </c>
      <c r="G174" s="67"/>
      <c r="H174" s="67"/>
      <c r="I174" s="76"/>
      <c r="J174" s="73"/>
      <c r="K174" s="70"/>
    </row>
    <row r="175" spans="1:11" x14ac:dyDescent="0.25">
      <c r="A175" s="86"/>
      <c r="B175" s="96"/>
      <c r="C175" s="11" t="s">
        <v>1</v>
      </c>
      <c r="D175" s="6">
        <v>0</v>
      </c>
      <c r="E175" s="6">
        <v>0</v>
      </c>
      <c r="F175" s="8"/>
      <c r="G175" s="67"/>
      <c r="H175" s="67"/>
      <c r="I175" s="76"/>
      <c r="J175" s="73"/>
      <c r="K175" s="70"/>
    </row>
    <row r="176" spans="1:11" x14ac:dyDescent="0.25">
      <c r="A176" s="86"/>
      <c r="B176" s="96"/>
      <c r="C176" s="11" t="s">
        <v>2</v>
      </c>
      <c r="D176" s="6">
        <v>0</v>
      </c>
      <c r="E176" s="6">
        <v>0</v>
      </c>
      <c r="F176" s="8"/>
      <c r="G176" s="67"/>
      <c r="H176" s="67"/>
      <c r="I176" s="76"/>
      <c r="J176" s="73"/>
      <c r="K176" s="70"/>
    </row>
    <row r="177" spans="1:11" ht="23.25" customHeight="1" x14ac:dyDescent="0.25">
      <c r="A177" s="87"/>
      <c r="B177" s="97"/>
      <c r="C177" s="11" t="s">
        <v>3</v>
      </c>
      <c r="D177" s="6">
        <v>0</v>
      </c>
      <c r="E177" s="6">
        <v>0</v>
      </c>
      <c r="F177" s="8"/>
      <c r="G177" s="68"/>
      <c r="H177" s="68"/>
      <c r="I177" s="77"/>
      <c r="J177" s="74"/>
      <c r="K177" s="71"/>
    </row>
    <row r="178" spans="1:11" ht="34.5" customHeight="1" x14ac:dyDescent="0.25">
      <c r="A178" s="85" t="s">
        <v>31</v>
      </c>
      <c r="B178" s="95" t="s">
        <v>52</v>
      </c>
      <c r="C178" s="11" t="s">
        <v>12</v>
      </c>
      <c r="D178" s="4">
        <f>D179+D180+D181+D182</f>
        <v>354</v>
      </c>
      <c r="E178" s="4">
        <f>E179+E180+E181+E182</f>
        <v>174</v>
      </c>
      <c r="F178" s="8">
        <f>E178/D178*100</f>
        <v>49.152542372881356</v>
      </c>
      <c r="G178" s="66" t="s">
        <v>80</v>
      </c>
      <c r="H178" s="66" t="s">
        <v>81</v>
      </c>
      <c r="I178" s="75" t="s">
        <v>125</v>
      </c>
      <c r="J178" s="72" t="s">
        <v>107</v>
      </c>
      <c r="K178" s="69" t="s">
        <v>131</v>
      </c>
    </row>
    <row r="179" spans="1:11" ht="26.25" customHeight="1" x14ac:dyDescent="0.25">
      <c r="A179" s="86"/>
      <c r="B179" s="96"/>
      <c r="C179" s="11" t="s">
        <v>0</v>
      </c>
      <c r="D179" s="6">
        <v>354</v>
      </c>
      <c r="E179" s="49">
        <v>174</v>
      </c>
      <c r="F179" s="8">
        <f>E179/D179*100</f>
        <v>49.152542372881356</v>
      </c>
      <c r="G179" s="67"/>
      <c r="H179" s="67"/>
      <c r="I179" s="76"/>
      <c r="J179" s="73"/>
      <c r="K179" s="70"/>
    </row>
    <row r="180" spans="1:11" x14ac:dyDescent="0.25">
      <c r="A180" s="86"/>
      <c r="B180" s="96"/>
      <c r="C180" s="11" t="s">
        <v>1</v>
      </c>
      <c r="D180" s="6">
        <v>0</v>
      </c>
      <c r="E180" s="6">
        <v>0</v>
      </c>
      <c r="F180" s="8"/>
      <c r="G180" s="67"/>
      <c r="H180" s="67"/>
      <c r="I180" s="76"/>
      <c r="J180" s="73"/>
      <c r="K180" s="70"/>
    </row>
    <row r="181" spans="1:11" x14ac:dyDescent="0.25">
      <c r="A181" s="86"/>
      <c r="B181" s="96"/>
      <c r="C181" s="11" t="s">
        <v>2</v>
      </c>
      <c r="D181" s="6">
        <v>0</v>
      </c>
      <c r="E181" s="6">
        <v>0</v>
      </c>
      <c r="F181" s="8"/>
      <c r="G181" s="67"/>
      <c r="H181" s="67"/>
      <c r="I181" s="76"/>
      <c r="J181" s="73"/>
      <c r="K181" s="70"/>
    </row>
    <row r="182" spans="1:11" ht="30.75" customHeight="1" x14ac:dyDescent="0.25">
      <c r="A182" s="87"/>
      <c r="B182" s="97"/>
      <c r="C182" s="11" t="s">
        <v>3</v>
      </c>
      <c r="D182" s="6">
        <v>0</v>
      </c>
      <c r="E182" s="6">
        <v>0</v>
      </c>
      <c r="F182" s="8"/>
      <c r="G182" s="68"/>
      <c r="H182" s="68"/>
      <c r="I182" s="77"/>
      <c r="J182" s="74"/>
      <c r="K182" s="71"/>
    </row>
    <row r="183" spans="1:11" x14ac:dyDescent="0.25">
      <c r="A183" s="85" t="s">
        <v>53</v>
      </c>
      <c r="B183" s="95" t="s">
        <v>54</v>
      </c>
      <c r="C183" s="11" t="s">
        <v>12</v>
      </c>
      <c r="D183" s="4">
        <f>D184+D185+D186+D187</f>
        <v>9060</v>
      </c>
      <c r="E183" s="4">
        <f>E184+E185+E186+E187</f>
        <v>7260.9</v>
      </c>
      <c r="F183" s="8">
        <f>E183/D183*100</f>
        <v>80.142384105960261</v>
      </c>
      <c r="G183" s="81"/>
      <c r="H183" s="33" t="s">
        <v>18</v>
      </c>
      <c r="I183" s="11">
        <v>1</v>
      </c>
      <c r="J183" s="72" t="s">
        <v>104</v>
      </c>
      <c r="K183" s="78"/>
    </row>
    <row r="184" spans="1:11" x14ac:dyDescent="0.25">
      <c r="A184" s="86"/>
      <c r="B184" s="96"/>
      <c r="C184" s="11" t="s">
        <v>0</v>
      </c>
      <c r="D184" s="4">
        <f>D189</f>
        <v>0</v>
      </c>
      <c r="E184" s="4">
        <f>E189</f>
        <v>0</v>
      </c>
      <c r="F184" s="7"/>
      <c r="G184" s="82"/>
      <c r="H184" s="32" t="s">
        <v>13</v>
      </c>
      <c r="I184" s="11">
        <f>COUNTIF(I188,"да")</f>
        <v>0</v>
      </c>
      <c r="J184" s="73"/>
      <c r="K184" s="79"/>
    </row>
    <row r="185" spans="1:11" x14ac:dyDescent="0.25">
      <c r="A185" s="86"/>
      <c r="B185" s="96"/>
      <c r="C185" s="11" t="s">
        <v>1</v>
      </c>
      <c r="D185" s="4">
        <f>D190</f>
        <v>9060</v>
      </c>
      <c r="E185" s="4">
        <f>E190</f>
        <v>7260.9</v>
      </c>
      <c r="F185" s="8">
        <f>E185/D185*100</f>
        <v>80.142384105960261</v>
      </c>
      <c r="G185" s="82"/>
      <c r="H185" s="32" t="s">
        <v>14</v>
      </c>
      <c r="I185" s="11">
        <f>COUNTIF(I188,"частично")</f>
        <v>1</v>
      </c>
      <c r="J185" s="73"/>
      <c r="K185" s="79"/>
    </row>
    <row r="186" spans="1:11" x14ac:dyDescent="0.25">
      <c r="A186" s="86"/>
      <c r="B186" s="96"/>
      <c r="C186" s="11" t="s">
        <v>2</v>
      </c>
      <c r="D186" s="4">
        <f t="shared" ref="D186:E187" si="33">D191</f>
        <v>0</v>
      </c>
      <c r="E186" s="4">
        <f t="shared" si="33"/>
        <v>0</v>
      </c>
      <c r="F186" s="7"/>
      <c r="G186" s="82"/>
      <c r="H186" s="32" t="s">
        <v>19</v>
      </c>
      <c r="I186" s="11">
        <f>COUNTIF(I188,"нет")</f>
        <v>0</v>
      </c>
      <c r="J186" s="73"/>
      <c r="K186" s="79"/>
    </row>
    <row r="187" spans="1:11" ht="18.75" customHeight="1" x14ac:dyDescent="0.25">
      <c r="A187" s="87"/>
      <c r="B187" s="97"/>
      <c r="C187" s="11" t="s">
        <v>3</v>
      </c>
      <c r="D187" s="4">
        <f t="shared" si="33"/>
        <v>0</v>
      </c>
      <c r="E187" s="4">
        <f t="shared" si="33"/>
        <v>0</v>
      </c>
      <c r="F187" s="7"/>
      <c r="G187" s="83"/>
      <c r="H187" s="32" t="s">
        <v>20</v>
      </c>
      <c r="I187" s="8">
        <f>I184/I183*100</f>
        <v>0</v>
      </c>
      <c r="J187" s="74"/>
      <c r="K187" s="80"/>
    </row>
    <row r="188" spans="1:11" ht="15" customHeight="1" x14ac:dyDescent="0.25">
      <c r="A188" s="85" t="s">
        <v>55</v>
      </c>
      <c r="B188" s="95" t="s">
        <v>56</v>
      </c>
      <c r="C188" s="11" t="s">
        <v>12</v>
      </c>
      <c r="D188" s="4">
        <f>D189+D190+D191+D192</f>
        <v>9060</v>
      </c>
      <c r="E188" s="4">
        <f>SUM(E189:E192)</f>
        <v>7260.9</v>
      </c>
      <c r="F188" s="8">
        <f>E188/D188*100</f>
        <v>80.142384105960261</v>
      </c>
      <c r="G188" s="69" t="s">
        <v>119</v>
      </c>
      <c r="H188" s="66" t="s">
        <v>132</v>
      </c>
      <c r="I188" s="75" t="s">
        <v>125</v>
      </c>
      <c r="J188" s="72" t="s">
        <v>104</v>
      </c>
      <c r="K188" s="69"/>
    </row>
    <row r="189" spans="1:11" ht="28.5" customHeight="1" x14ac:dyDescent="0.25">
      <c r="A189" s="86"/>
      <c r="B189" s="96"/>
      <c r="C189" s="11" t="s">
        <v>0</v>
      </c>
      <c r="D189" s="6">
        <v>0</v>
      </c>
      <c r="E189" s="49">
        <v>0</v>
      </c>
      <c r="F189" s="7"/>
      <c r="G189" s="70"/>
      <c r="H189" s="67"/>
      <c r="I189" s="76"/>
      <c r="J189" s="73"/>
      <c r="K189" s="70"/>
    </row>
    <row r="190" spans="1:11" ht="32.25" customHeight="1" x14ac:dyDescent="0.25">
      <c r="A190" s="86"/>
      <c r="B190" s="96"/>
      <c r="C190" s="11" t="s">
        <v>1</v>
      </c>
      <c r="D190" s="6">
        <v>9060</v>
      </c>
      <c r="E190" s="6">
        <v>7260.9</v>
      </c>
      <c r="F190" s="8">
        <f>E190/D190*100</f>
        <v>80.142384105960261</v>
      </c>
      <c r="G190" s="70"/>
      <c r="H190" s="67"/>
      <c r="I190" s="76"/>
      <c r="J190" s="73"/>
      <c r="K190" s="70"/>
    </row>
    <row r="191" spans="1:11" x14ac:dyDescent="0.25">
      <c r="A191" s="86"/>
      <c r="B191" s="96"/>
      <c r="C191" s="11" t="s">
        <v>2</v>
      </c>
      <c r="D191" s="6">
        <v>0</v>
      </c>
      <c r="E191" s="9">
        <v>0</v>
      </c>
      <c r="F191" s="7"/>
      <c r="G191" s="70"/>
      <c r="H191" s="67"/>
      <c r="I191" s="76"/>
      <c r="J191" s="73"/>
      <c r="K191" s="70"/>
    </row>
    <row r="192" spans="1:11" ht="31.5" customHeight="1" x14ac:dyDescent="0.25">
      <c r="A192" s="87"/>
      <c r="B192" s="97"/>
      <c r="C192" s="11" t="s">
        <v>3</v>
      </c>
      <c r="D192" s="6">
        <v>0</v>
      </c>
      <c r="E192" s="9">
        <v>0</v>
      </c>
      <c r="F192" s="7"/>
      <c r="G192" s="71"/>
      <c r="H192" s="68"/>
      <c r="I192" s="77"/>
      <c r="J192" s="74"/>
      <c r="K192" s="71"/>
    </row>
    <row r="193" spans="1:11" x14ac:dyDescent="0.25">
      <c r="A193" s="58" t="s">
        <v>57</v>
      </c>
      <c r="B193" s="92" t="s">
        <v>58</v>
      </c>
      <c r="C193" s="11" t="s">
        <v>12</v>
      </c>
      <c r="D193" s="4">
        <f>D194+D195+D196+D197</f>
        <v>4000</v>
      </c>
      <c r="E193" s="4">
        <f>SUM(E194:E197)</f>
        <v>0</v>
      </c>
      <c r="F193" s="8">
        <f>E193/D193*100</f>
        <v>0</v>
      </c>
      <c r="G193" s="89"/>
      <c r="H193" s="38" t="s">
        <v>18</v>
      </c>
      <c r="I193" s="42">
        <v>1</v>
      </c>
      <c r="J193" s="72" t="s">
        <v>4</v>
      </c>
      <c r="K193" s="89"/>
    </row>
    <row r="194" spans="1:11" x14ac:dyDescent="0.25">
      <c r="A194" s="58"/>
      <c r="B194" s="92"/>
      <c r="C194" s="11" t="s">
        <v>0</v>
      </c>
      <c r="D194" s="4">
        <f>D199</f>
        <v>4000</v>
      </c>
      <c r="E194" s="22">
        <f>E199</f>
        <v>0</v>
      </c>
      <c r="F194" s="8">
        <f t="shared" ref="F194" si="34">E194/D194*100</f>
        <v>0</v>
      </c>
      <c r="G194" s="89"/>
      <c r="H194" s="38" t="s">
        <v>13</v>
      </c>
      <c r="I194" s="42">
        <f t="shared" ref="I194:I196" si="35">I199</f>
        <v>0</v>
      </c>
      <c r="J194" s="73"/>
      <c r="K194" s="89"/>
    </row>
    <row r="195" spans="1:11" x14ac:dyDescent="0.25">
      <c r="A195" s="58"/>
      <c r="B195" s="92"/>
      <c r="C195" s="11" t="s">
        <v>1</v>
      </c>
      <c r="D195" s="4">
        <v>0</v>
      </c>
      <c r="E195" s="4">
        <v>0</v>
      </c>
      <c r="F195" s="7"/>
      <c r="G195" s="89"/>
      <c r="H195" s="38" t="s">
        <v>14</v>
      </c>
      <c r="I195" s="42">
        <f t="shared" si="35"/>
        <v>0</v>
      </c>
      <c r="J195" s="73"/>
      <c r="K195" s="89"/>
    </row>
    <row r="196" spans="1:11" x14ac:dyDescent="0.25">
      <c r="A196" s="58"/>
      <c r="B196" s="92"/>
      <c r="C196" s="11" t="s">
        <v>2</v>
      </c>
      <c r="D196" s="4">
        <v>0</v>
      </c>
      <c r="E196" s="4">
        <v>0</v>
      </c>
      <c r="F196" s="7"/>
      <c r="G196" s="89"/>
      <c r="H196" s="38" t="s">
        <v>19</v>
      </c>
      <c r="I196" s="42">
        <f t="shared" si="35"/>
        <v>1</v>
      </c>
      <c r="J196" s="73"/>
      <c r="K196" s="89"/>
    </row>
    <row r="197" spans="1:11" x14ac:dyDescent="0.25">
      <c r="A197" s="58"/>
      <c r="B197" s="92"/>
      <c r="C197" s="11" t="s">
        <v>3</v>
      </c>
      <c r="D197" s="4">
        <v>0</v>
      </c>
      <c r="E197" s="4">
        <v>0</v>
      </c>
      <c r="F197" s="7"/>
      <c r="G197" s="89"/>
      <c r="H197" s="38" t="s">
        <v>20</v>
      </c>
      <c r="I197" s="43">
        <f>I194/I193*100</f>
        <v>0</v>
      </c>
      <c r="J197" s="74"/>
      <c r="K197" s="89"/>
    </row>
    <row r="198" spans="1:11" x14ac:dyDescent="0.25">
      <c r="A198" s="85" t="s">
        <v>59</v>
      </c>
      <c r="B198" s="95" t="s">
        <v>60</v>
      </c>
      <c r="C198" s="11" t="s">
        <v>12</v>
      </c>
      <c r="D198" s="4">
        <f>D199+D200+D201+D202</f>
        <v>4000</v>
      </c>
      <c r="E198" s="24">
        <f>SUM(E199:E202)</f>
        <v>0</v>
      </c>
      <c r="F198" s="8">
        <f t="shared" ref="F198:F199" si="36">E198/D198*100</f>
        <v>0</v>
      </c>
      <c r="G198" s="81"/>
      <c r="H198" s="33" t="s">
        <v>18</v>
      </c>
      <c r="I198" s="11">
        <v>1</v>
      </c>
      <c r="J198" s="72" t="s">
        <v>4</v>
      </c>
      <c r="K198" s="78"/>
    </row>
    <row r="199" spans="1:11" x14ac:dyDescent="0.25">
      <c r="A199" s="86"/>
      <c r="B199" s="96"/>
      <c r="C199" s="11" t="s">
        <v>0</v>
      </c>
      <c r="D199" s="4">
        <f>D204</f>
        <v>4000</v>
      </c>
      <c r="E199" s="22">
        <f>E204</f>
        <v>0</v>
      </c>
      <c r="F199" s="8">
        <f t="shared" si="36"/>
        <v>0</v>
      </c>
      <c r="G199" s="82"/>
      <c r="H199" s="32" t="s">
        <v>13</v>
      </c>
      <c r="I199" s="11">
        <f>COUNTIF(I203,"да")</f>
        <v>0</v>
      </c>
      <c r="J199" s="73"/>
      <c r="K199" s="79"/>
    </row>
    <row r="200" spans="1:11" x14ac:dyDescent="0.25">
      <c r="A200" s="86"/>
      <c r="B200" s="96"/>
      <c r="C200" s="11" t="s">
        <v>1</v>
      </c>
      <c r="D200" s="4">
        <v>0</v>
      </c>
      <c r="E200" s="4">
        <v>0</v>
      </c>
      <c r="F200" s="7"/>
      <c r="G200" s="82"/>
      <c r="H200" s="32" t="s">
        <v>14</v>
      </c>
      <c r="I200" s="11">
        <f>COUNTIF(I203,"частично")</f>
        <v>0</v>
      </c>
      <c r="J200" s="73"/>
      <c r="K200" s="79"/>
    </row>
    <row r="201" spans="1:11" x14ac:dyDescent="0.25">
      <c r="A201" s="86"/>
      <c r="B201" s="96"/>
      <c r="C201" s="11" t="s">
        <v>2</v>
      </c>
      <c r="D201" s="4">
        <v>0</v>
      </c>
      <c r="E201" s="4">
        <v>0</v>
      </c>
      <c r="F201" s="7"/>
      <c r="G201" s="82"/>
      <c r="H201" s="32" t="s">
        <v>19</v>
      </c>
      <c r="I201" s="11">
        <f>COUNTIF(I203,"нет")</f>
        <v>1</v>
      </c>
      <c r="J201" s="73"/>
      <c r="K201" s="79"/>
    </row>
    <row r="202" spans="1:11" x14ac:dyDescent="0.25">
      <c r="A202" s="87"/>
      <c r="B202" s="97"/>
      <c r="C202" s="11" t="s">
        <v>3</v>
      </c>
      <c r="D202" s="4">
        <v>0</v>
      </c>
      <c r="E202" s="4">
        <v>0</v>
      </c>
      <c r="F202" s="7"/>
      <c r="G202" s="83"/>
      <c r="H202" s="32" t="s">
        <v>20</v>
      </c>
      <c r="I202" s="8">
        <f>I199/I198*100</f>
        <v>0</v>
      </c>
      <c r="J202" s="74"/>
      <c r="K202" s="80"/>
    </row>
    <row r="203" spans="1:11" ht="30" customHeight="1" x14ac:dyDescent="0.25">
      <c r="A203" s="85" t="s">
        <v>61</v>
      </c>
      <c r="B203" s="95" t="s">
        <v>62</v>
      </c>
      <c r="C203" s="11" t="s">
        <v>12</v>
      </c>
      <c r="D203" s="4">
        <f>D204+D205+D206+D207</f>
        <v>4000</v>
      </c>
      <c r="E203" s="24">
        <f>SUM(E204:E207)</f>
        <v>0</v>
      </c>
      <c r="F203" s="8">
        <f t="shared" ref="F203:F204" si="37">E203/D203*100</f>
        <v>0</v>
      </c>
      <c r="G203" s="69" t="s">
        <v>120</v>
      </c>
      <c r="H203" s="109" t="s">
        <v>121</v>
      </c>
      <c r="I203" s="75" t="s">
        <v>128</v>
      </c>
      <c r="J203" s="72" t="s">
        <v>4</v>
      </c>
      <c r="K203" s="69" t="s">
        <v>126</v>
      </c>
    </row>
    <row r="204" spans="1:11" ht="33" customHeight="1" x14ac:dyDescent="0.25">
      <c r="A204" s="86"/>
      <c r="B204" s="96"/>
      <c r="C204" s="11" t="s">
        <v>0</v>
      </c>
      <c r="D204" s="35">
        <v>4000</v>
      </c>
      <c r="E204" s="35">
        <v>0</v>
      </c>
      <c r="F204" s="8">
        <f t="shared" si="37"/>
        <v>0</v>
      </c>
      <c r="G204" s="70"/>
      <c r="H204" s="110"/>
      <c r="I204" s="76"/>
      <c r="J204" s="73"/>
      <c r="K204" s="70"/>
    </row>
    <row r="205" spans="1:11" ht="40.5" customHeight="1" x14ac:dyDescent="0.25">
      <c r="A205" s="86"/>
      <c r="B205" s="96"/>
      <c r="C205" s="11" t="s">
        <v>1</v>
      </c>
      <c r="D205" s="6">
        <v>0</v>
      </c>
      <c r="E205" s="6">
        <v>0</v>
      </c>
      <c r="F205" s="7"/>
      <c r="G205" s="70"/>
      <c r="H205" s="110"/>
      <c r="I205" s="76"/>
      <c r="J205" s="73"/>
      <c r="K205" s="70"/>
    </row>
    <row r="206" spans="1:11" ht="39.75" customHeight="1" x14ac:dyDescent="0.25">
      <c r="A206" s="86"/>
      <c r="B206" s="96"/>
      <c r="C206" s="11" t="s">
        <v>2</v>
      </c>
      <c r="D206" s="6">
        <v>0</v>
      </c>
      <c r="E206" s="6">
        <v>0</v>
      </c>
      <c r="F206" s="7"/>
      <c r="G206" s="70"/>
      <c r="H206" s="110"/>
      <c r="I206" s="76"/>
      <c r="J206" s="73"/>
      <c r="K206" s="70"/>
    </row>
    <row r="207" spans="1:11" ht="36.75" customHeight="1" x14ac:dyDescent="0.25">
      <c r="A207" s="87"/>
      <c r="B207" s="97"/>
      <c r="C207" s="11" t="s">
        <v>3</v>
      </c>
      <c r="D207" s="6">
        <v>0</v>
      </c>
      <c r="E207" s="6">
        <v>0</v>
      </c>
      <c r="F207" s="7"/>
      <c r="G207" s="71"/>
      <c r="H207" s="111"/>
      <c r="I207" s="77"/>
      <c r="J207" s="74"/>
      <c r="K207" s="71"/>
    </row>
  </sheetData>
  <mergeCells count="241">
    <mergeCell ref="K149:K157"/>
    <mergeCell ref="G149:G153"/>
    <mergeCell ref="G154:G157"/>
    <mergeCell ref="K67:K71"/>
    <mergeCell ref="J128:J129"/>
    <mergeCell ref="J130:J131"/>
    <mergeCell ref="J132:J133"/>
    <mergeCell ref="J134:J135"/>
    <mergeCell ref="H128:H135"/>
    <mergeCell ref="I128:I129"/>
    <mergeCell ref="I130:I131"/>
    <mergeCell ref="I132:I133"/>
    <mergeCell ref="I134:I135"/>
    <mergeCell ref="I102:I106"/>
    <mergeCell ref="K128:K135"/>
    <mergeCell ref="K72:K76"/>
    <mergeCell ref="A47:A51"/>
    <mergeCell ref="B47:B51"/>
    <mergeCell ref="A116:A119"/>
    <mergeCell ref="B116:B119"/>
    <mergeCell ref="A111:A115"/>
    <mergeCell ref="J92:J96"/>
    <mergeCell ref="K92:K96"/>
    <mergeCell ref="J97:J101"/>
    <mergeCell ref="A82:A86"/>
    <mergeCell ref="B82:B86"/>
    <mergeCell ref="G82:G86"/>
    <mergeCell ref="A87:A91"/>
    <mergeCell ref="J62:J66"/>
    <mergeCell ref="A62:A66"/>
    <mergeCell ref="A92:A96"/>
    <mergeCell ref="B92:B96"/>
    <mergeCell ref="G92:G96"/>
    <mergeCell ref="K62:K66"/>
    <mergeCell ref="B62:B66"/>
    <mergeCell ref="K77:K81"/>
    <mergeCell ref="A102:A106"/>
    <mergeCell ref="B102:B106"/>
    <mergeCell ref="G97:G101"/>
    <mergeCell ref="I107:I110"/>
    <mergeCell ref="A42:A46"/>
    <mergeCell ref="B42:B46"/>
    <mergeCell ref="A52:A56"/>
    <mergeCell ref="G107:G127"/>
    <mergeCell ref="H107:H127"/>
    <mergeCell ref="J107:J127"/>
    <mergeCell ref="K107:K127"/>
    <mergeCell ref="A107:A110"/>
    <mergeCell ref="B107:B110"/>
    <mergeCell ref="J72:J76"/>
    <mergeCell ref="J67:J71"/>
    <mergeCell ref="J87:J91"/>
    <mergeCell ref="K87:K91"/>
    <mergeCell ref="J82:J86"/>
    <mergeCell ref="K82:K86"/>
    <mergeCell ref="I97:I101"/>
    <mergeCell ref="H87:H91"/>
    <mergeCell ref="I116:I119"/>
    <mergeCell ref="I120:I123"/>
    <mergeCell ref="B120:B123"/>
    <mergeCell ref="B87:B91"/>
    <mergeCell ref="B52:B56"/>
    <mergeCell ref="B57:B61"/>
    <mergeCell ref="I42:I46"/>
    <mergeCell ref="A188:A192"/>
    <mergeCell ref="B188:B192"/>
    <mergeCell ref="G188:G192"/>
    <mergeCell ref="A120:A123"/>
    <mergeCell ref="B124:B127"/>
    <mergeCell ref="A124:A127"/>
    <mergeCell ref="A136:A140"/>
    <mergeCell ref="B136:B140"/>
    <mergeCell ref="A183:A187"/>
    <mergeCell ref="B183:B187"/>
    <mergeCell ref="B178:B182"/>
    <mergeCell ref="A173:A177"/>
    <mergeCell ref="B173:B177"/>
    <mergeCell ref="A168:A172"/>
    <mergeCell ref="B168:B172"/>
    <mergeCell ref="A178:A182"/>
    <mergeCell ref="A154:A157"/>
    <mergeCell ref="B154:B157"/>
    <mergeCell ref="A149:A153"/>
    <mergeCell ref="B149:B153"/>
    <mergeCell ref="A145:A148"/>
    <mergeCell ref="B145:B148"/>
    <mergeCell ref="J158:J162"/>
    <mergeCell ref="G62:G66"/>
    <mergeCell ref="H62:H66"/>
    <mergeCell ref="I62:I66"/>
    <mergeCell ref="I52:I56"/>
    <mergeCell ref="I47:I51"/>
    <mergeCell ref="I57:I61"/>
    <mergeCell ref="G52:G61"/>
    <mergeCell ref="H52:H61"/>
    <mergeCell ref="J149:J157"/>
    <mergeCell ref="H154:H157"/>
    <mergeCell ref="I154:I157"/>
    <mergeCell ref="G102:G106"/>
    <mergeCell ref="G72:G76"/>
    <mergeCell ref="H72:H76"/>
    <mergeCell ref="J102:J106"/>
    <mergeCell ref="J77:J81"/>
    <mergeCell ref="H97:H101"/>
    <mergeCell ref="I87:I91"/>
    <mergeCell ref="H92:H96"/>
    <mergeCell ref="I92:I96"/>
    <mergeCell ref="G141:G148"/>
    <mergeCell ref="G128:G135"/>
    <mergeCell ref="G87:G91"/>
    <mergeCell ref="K203:K207"/>
    <mergeCell ref="A193:A197"/>
    <mergeCell ref="B193:B197"/>
    <mergeCell ref="G193:G197"/>
    <mergeCell ref="J193:J197"/>
    <mergeCell ref="K193:K197"/>
    <mergeCell ref="A198:A202"/>
    <mergeCell ref="B198:B202"/>
    <mergeCell ref="G198:G202"/>
    <mergeCell ref="J198:J202"/>
    <mergeCell ref="K198:K202"/>
    <mergeCell ref="A203:A207"/>
    <mergeCell ref="B203:B207"/>
    <mergeCell ref="G203:G207"/>
    <mergeCell ref="H203:H207"/>
    <mergeCell ref="I203:I207"/>
    <mergeCell ref="J203:J207"/>
    <mergeCell ref="K22:K26"/>
    <mergeCell ref="A27:A31"/>
    <mergeCell ref="B27:B31"/>
    <mergeCell ref="G27:G31"/>
    <mergeCell ref="J27:J31"/>
    <mergeCell ref="J42:J46"/>
    <mergeCell ref="J47:J51"/>
    <mergeCell ref="A158:A162"/>
    <mergeCell ref="B158:B162"/>
    <mergeCell ref="A22:A26"/>
    <mergeCell ref="B22:B26"/>
    <mergeCell ref="J52:J56"/>
    <mergeCell ref="K52:K61"/>
    <mergeCell ref="J32:J36"/>
    <mergeCell ref="K32:K36"/>
    <mergeCell ref="G77:G81"/>
    <mergeCell ref="K42:K46"/>
    <mergeCell ref="K47:K51"/>
    <mergeCell ref="G158:G162"/>
    <mergeCell ref="G22:G26"/>
    <mergeCell ref="G47:G51"/>
    <mergeCell ref="H47:H51"/>
    <mergeCell ref="G42:G46"/>
    <mergeCell ref="H42:H46"/>
    <mergeCell ref="K158:K162"/>
    <mergeCell ref="A163:A167"/>
    <mergeCell ref="B163:B167"/>
    <mergeCell ref="G163:G167"/>
    <mergeCell ref="A67:A71"/>
    <mergeCell ref="B67:B71"/>
    <mergeCell ref="G67:G71"/>
    <mergeCell ref="B111:B115"/>
    <mergeCell ref="K136:K148"/>
    <mergeCell ref="H141:H148"/>
    <mergeCell ref="J136:J148"/>
    <mergeCell ref="I141:I144"/>
    <mergeCell ref="I145:I148"/>
    <mergeCell ref="B72:B76"/>
    <mergeCell ref="B77:B81"/>
    <mergeCell ref="A72:A76"/>
    <mergeCell ref="I72:I76"/>
    <mergeCell ref="A97:A101"/>
    <mergeCell ref="B97:B101"/>
    <mergeCell ref="K102:K106"/>
    <mergeCell ref="I124:I127"/>
    <mergeCell ref="K97:K101"/>
    <mergeCell ref="H102:H106"/>
    <mergeCell ref="G136:G140"/>
    <mergeCell ref="B5:B6"/>
    <mergeCell ref="A17:A21"/>
    <mergeCell ref="B17:B21"/>
    <mergeCell ref="G17:G21"/>
    <mergeCell ref="J17:J21"/>
    <mergeCell ref="K17:K21"/>
    <mergeCell ref="C5:E5"/>
    <mergeCell ref="F5:F6"/>
    <mergeCell ref="G5:I5"/>
    <mergeCell ref="J5:J6"/>
    <mergeCell ref="K5:K6"/>
    <mergeCell ref="A1:K1"/>
    <mergeCell ref="A2:K2"/>
    <mergeCell ref="A3:K3"/>
    <mergeCell ref="A12:A16"/>
    <mergeCell ref="B12:B16"/>
    <mergeCell ref="G12:G16"/>
    <mergeCell ref="J12:J16"/>
    <mergeCell ref="A37:A41"/>
    <mergeCell ref="B37:B41"/>
    <mergeCell ref="G37:G41"/>
    <mergeCell ref="J37:J41"/>
    <mergeCell ref="K37:K41"/>
    <mergeCell ref="A32:A36"/>
    <mergeCell ref="B32:B36"/>
    <mergeCell ref="G32:G36"/>
    <mergeCell ref="J22:J26"/>
    <mergeCell ref="K12:K16"/>
    <mergeCell ref="K27:K31"/>
    <mergeCell ref="A5:A6"/>
    <mergeCell ref="B7:B11"/>
    <mergeCell ref="J7:J11"/>
    <mergeCell ref="K7:K11"/>
    <mergeCell ref="G7:G11"/>
    <mergeCell ref="A7:A11"/>
    <mergeCell ref="H188:H192"/>
    <mergeCell ref="K188:K192"/>
    <mergeCell ref="G178:G182"/>
    <mergeCell ref="H178:H182"/>
    <mergeCell ref="H173:H177"/>
    <mergeCell ref="G173:G177"/>
    <mergeCell ref="G168:G172"/>
    <mergeCell ref="H168:H172"/>
    <mergeCell ref="K163:K177"/>
    <mergeCell ref="K178:K182"/>
    <mergeCell ref="J163:J167"/>
    <mergeCell ref="I188:I192"/>
    <mergeCell ref="J188:J192"/>
    <mergeCell ref="J183:J187"/>
    <mergeCell ref="J168:J172"/>
    <mergeCell ref="I178:I182"/>
    <mergeCell ref="J178:J182"/>
    <mergeCell ref="K183:K187"/>
    <mergeCell ref="G183:G187"/>
    <mergeCell ref="I168:I172"/>
    <mergeCell ref="I173:I177"/>
    <mergeCell ref="J173:J177"/>
    <mergeCell ref="J57:J61"/>
    <mergeCell ref="A57:A61"/>
    <mergeCell ref="A77:A81"/>
    <mergeCell ref="A128:A131"/>
    <mergeCell ref="B128:B131"/>
    <mergeCell ref="A132:A135"/>
    <mergeCell ref="B132:B135"/>
    <mergeCell ref="A141:A144"/>
    <mergeCell ref="B141:B144"/>
  </mergeCells>
  <pageMargins left="0.70866141732283472" right="0.70866141732283472" top="0.74803149606299213" bottom="0.74803149606299213" header="0.31496062992125984" footer="0.31496062992125984"/>
  <pageSetup paperSize="9" scale="45" fitToHeight="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Мероприятия</vt:lpstr>
      <vt:lpstr>Мероприятия!Заголовки_для_печати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Юрьева Елена Сергеевна</dc:creator>
  <cp:lastModifiedBy>Жанна М. Реутова</cp:lastModifiedBy>
  <cp:lastPrinted>2026-01-29T12:51:38Z</cp:lastPrinted>
  <dcterms:created xsi:type="dcterms:W3CDTF">2023-07-06T15:43:25Z</dcterms:created>
  <dcterms:modified xsi:type="dcterms:W3CDTF">2026-07-22T08:48:09Z</dcterms:modified>
</cp:coreProperties>
</file>