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dc-8\Public\КЭР\1 Муниципальные программы\Отчеты за 2026 год\6 месяцев\"/>
    </mc:Choice>
  </mc:AlternateContent>
  <xr:revisionPtr revIDLastSave="0" documentId="13_ncr:1_{6DF2334F-3DAE-4458-B880-77F9B480DFFE}" xr6:coauthVersionLast="47" xr6:coauthVersionMax="47" xr10:uidLastSave="{00000000-0000-0000-0000-000000000000}"/>
  <bookViews>
    <workbookView xWindow="-120" yWindow="-120" windowWidth="29040" windowHeight="15840" xr2:uid="{00000000-000D-0000-FFFF-FFFF00000000}"/>
  </bookViews>
  <sheets>
    <sheet name="Лист1" sheetId="1" r:id="rId1"/>
    <sheet name="Лист2" sheetId="2" r:id="rId2"/>
    <sheet name="Лист3" sheetId="3" r:id="rId3"/>
  </sheets>
  <definedNames>
    <definedName name="_ftnref1" localSheetId="0">Лист1!$B$211</definedName>
    <definedName name="_xlnm.Print_Area" localSheetId="0">Лист1!$A$1:$M$380</definedName>
  </definedNames>
  <calcPr calcId="191029"/>
</workbook>
</file>

<file path=xl/calcChain.xml><?xml version="1.0" encoding="utf-8"?>
<calcChain xmlns="http://schemas.openxmlformats.org/spreadsheetml/2006/main">
  <c r="E209" i="1" l="1"/>
  <c r="E210" i="1"/>
  <c r="E208" i="1"/>
  <c r="E207" i="1"/>
  <c r="E251" i="1" l="1"/>
  <c r="D251" i="1"/>
  <c r="E221" i="1" l="1"/>
  <c r="D221" i="1"/>
  <c r="E206" i="1"/>
  <c r="D206" i="1"/>
  <c r="F209" i="1" l="1"/>
  <c r="E47" i="1"/>
  <c r="D11" i="1" l="1"/>
  <c r="D12" i="1"/>
  <c r="K86" i="1" l="1"/>
  <c r="F94" i="1" l="1"/>
  <c r="F99" i="1"/>
  <c r="F119" i="1" l="1"/>
  <c r="K61" i="1" l="1"/>
  <c r="F21" i="1"/>
  <c r="K36" i="1"/>
  <c r="F46" i="1"/>
  <c r="F47" i="1"/>
  <c r="F48" i="1"/>
  <c r="G336" i="1" l="1"/>
  <c r="H336" i="1"/>
  <c r="I336" i="1"/>
  <c r="J336" i="1"/>
  <c r="E8" i="1" l="1"/>
  <c r="E9" i="1"/>
  <c r="E10" i="1"/>
  <c r="E11" i="1"/>
  <c r="E12" i="1"/>
  <c r="D9" i="1"/>
  <c r="D10" i="1"/>
  <c r="D8" i="1"/>
  <c r="H156" i="1" l="1"/>
  <c r="I156" i="1"/>
  <c r="J156" i="1"/>
  <c r="G156" i="1"/>
  <c r="F162" i="1" l="1"/>
  <c r="H206" i="1" l="1"/>
  <c r="I206" i="1"/>
  <c r="J206" i="1"/>
  <c r="G206" i="1"/>
  <c r="F128" i="1" l="1"/>
  <c r="H251" i="1" l="1"/>
  <c r="I251" i="1"/>
  <c r="J251" i="1"/>
  <c r="G251" i="1"/>
  <c r="H281" i="1" l="1"/>
  <c r="I281" i="1"/>
  <c r="J281" i="1"/>
  <c r="G281" i="1"/>
  <c r="H301" i="1" l="1"/>
  <c r="I301" i="1"/>
  <c r="J301" i="1"/>
  <c r="G301" i="1"/>
  <c r="H231" i="1"/>
  <c r="I231" i="1"/>
  <c r="J231" i="1"/>
  <c r="G231" i="1"/>
  <c r="H321" i="1" l="1"/>
  <c r="I321" i="1"/>
  <c r="J321" i="1"/>
  <c r="G321" i="1"/>
  <c r="H186" i="1" l="1"/>
  <c r="I186" i="1"/>
  <c r="J186" i="1"/>
  <c r="G186" i="1"/>
  <c r="F157" i="1" l="1"/>
  <c r="H136" i="1" l="1"/>
  <c r="I136" i="1"/>
  <c r="J136" i="1"/>
  <c r="G136" i="1"/>
  <c r="H116" i="1"/>
  <c r="I116" i="1"/>
  <c r="J116" i="1"/>
  <c r="G116" i="1"/>
  <c r="H91" i="1" l="1"/>
  <c r="I91" i="1"/>
  <c r="J91" i="1"/>
  <c r="G91" i="1"/>
  <c r="H66" i="1" l="1"/>
  <c r="I66" i="1"/>
  <c r="J66" i="1"/>
  <c r="G66" i="1"/>
  <c r="H51" i="1" l="1"/>
  <c r="I51" i="1"/>
  <c r="J51" i="1"/>
  <c r="G51" i="1"/>
  <c r="H13" i="1"/>
  <c r="I13" i="1"/>
  <c r="J13" i="1"/>
  <c r="G13" i="1"/>
  <c r="F13" i="1" l="1"/>
  <c r="F14" i="1"/>
  <c r="F15" i="1"/>
  <c r="F16" i="1"/>
  <c r="G8" i="1" l="1"/>
  <c r="H8" i="1" l="1"/>
  <c r="I8" i="1"/>
  <c r="J8" i="1"/>
  <c r="F187" i="1" l="1"/>
  <c r="F188" i="1"/>
  <c r="F307" i="1" l="1"/>
  <c r="F260" i="1" l="1"/>
  <c r="F192" i="1" l="1"/>
  <c r="K13" i="1" l="1"/>
  <c r="K18" i="1"/>
  <c r="K24" i="1"/>
  <c r="K30" i="1"/>
  <c r="K41" i="1"/>
  <c r="K46" i="1"/>
  <c r="K51" i="1"/>
  <c r="K56" i="1"/>
  <c r="K66" i="1"/>
  <c r="K71" i="1"/>
  <c r="K76" i="1"/>
  <c r="K81" i="1"/>
  <c r="K91" i="1"/>
  <c r="K96" i="1"/>
  <c r="K101" i="1"/>
  <c r="K106" i="1"/>
  <c r="K111" i="1"/>
  <c r="K116" i="1"/>
  <c r="K121" i="1"/>
  <c r="K126" i="1"/>
  <c r="K131" i="1"/>
  <c r="K136" i="1"/>
  <c r="K141" i="1"/>
  <c r="K146" i="1"/>
  <c r="K151" i="1"/>
  <c r="K156" i="1"/>
  <c r="K161" i="1"/>
  <c r="K166" i="1"/>
  <c r="K171" i="1"/>
  <c r="K176" i="1"/>
  <c r="K181" i="1"/>
  <c r="K186" i="1"/>
  <c r="K191" i="1"/>
  <c r="K196" i="1"/>
  <c r="K201" i="1"/>
  <c r="K206" i="1"/>
  <c r="K211" i="1"/>
  <c r="K216" i="1"/>
  <c r="K221" i="1"/>
  <c r="K226" i="1"/>
  <c r="K231" i="1"/>
  <c r="K236" i="1"/>
  <c r="K241" i="1"/>
  <c r="K246" i="1"/>
  <c r="K251" i="1"/>
  <c r="K256" i="1"/>
  <c r="K261" i="1"/>
  <c r="K266" i="1"/>
  <c r="K271" i="1"/>
  <c r="K276" i="1"/>
  <c r="K281" i="1"/>
  <c r="K286" i="1"/>
  <c r="K291" i="1"/>
  <c r="K296" i="1"/>
  <c r="K301" i="1"/>
  <c r="K306" i="1"/>
  <c r="K311" i="1"/>
  <c r="K316" i="1"/>
  <c r="K321" i="1"/>
  <c r="K326" i="1"/>
  <c r="K331" i="1"/>
  <c r="K336" i="1"/>
  <c r="K341" i="1"/>
  <c r="K346" i="1"/>
  <c r="K351" i="1"/>
  <c r="K356" i="1"/>
  <c r="K361" i="1"/>
  <c r="K366" i="1"/>
  <c r="K371" i="1"/>
  <c r="K376" i="1"/>
  <c r="F338" i="1" l="1"/>
  <c r="F339" i="1"/>
  <c r="F283" i="1"/>
  <c r="F343" i="1"/>
  <c r="F293" i="1"/>
  <c r="F368" i="1"/>
  <c r="F369" i="1"/>
  <c r="K9" i="1"/>
  <c r="K8" i="1" l="1"/>
  <c r="K11" i="1" s="1"/>
  <c r="F371" i="1"/>
  <c r="F297" i="1"/>
  <c r="F351" i="1"/>
  <c r="F331" i="1"/>
  <c r="F312" i="1"/>
  <c r="F366" i="1"/>
  <c r="F292" i="1"/>
  <c r="F346" i="1"/>
  <c r="F361" i="1"/>
  <c r="F287" i="1"/>
  <c r="F326" i="1"/>
  <c r="F322" i="1"/>
  <c r="F376" i="1"/>
  <c r="F317" i="1"/>
  <c r="F302" i="1"/>
  <c r="F356" i="1"/>
  <c r="F336" i="1"/>
  <c r="F362" i="1"/>
  <c r="F342" i="1"/>
  <c r="F367" i="1"/>
  <c r="F347" i="1"/>
  <c r="F327" i="1"/>
  <c r="F372" i="1"/>
  <c r="F352" i="1"/>
  <c r="F332" i="1"/>
  <c r="F377" i="1"/>
  <c r="F357" i="1"/>
  <c r="F337" i="1"/>
  <c r="F296" i="1" l="1"/>
  <c r="F242" i="1"/>
  <c r="F277" i="1"/>
  <c r="F227" i="1"/>
  <c r="F253" i="1"/>
  <c r="F237" i="1"/>
  <c r="F232" i="1"/>
  <c r="F217" i="1"/>
  <c r="F262" i="1"/>
  <c r="F222" i="1"/>
  <c r="F272" i="1"/>
  <c r="F316" i="1"/>
  <c r="F247" i="1"/>
  <c r="F267" i="1"/>
  <c r="F257" i="1"/>
  <c r="F282" i="1"/>
  <c r="F252" i="1"/>
  <c r="F341" i="1"/>
  <c r="F223" i="1"/>
  <c r="F306" i="1"/>
  <c r="F321" i="1"/>
  <c r="F311" i="1"/>
  <c r="F218" i="1"/>
  <c r="K10" i="1"/>
  <c r="K12" i="1" s="1"/>
  <c r="K15" i="1" s="1"/>
  <c r="K14" i="1" l="1"/>
  <c r="F291" i="1"/>
  <c r="F266" i="1"/>
  <c r="F212" i="1"/>
  <c r="F256" i="1"/>
  <c r="F208" i="1"/>
  <c r="F255" i="1"/>
  <c r="F202" i="1"/>
  <c r="F271" i="1"/>
  <c r="F286" i="1"/>
  <c r="F301" i="1"/>
  <c r="F276" i="1"/>
  <c r="K17" i="1" l="1"/>
  <c r="K16" i="1"/>
  <c r="F203" i="1"/>
  <c r="F216" i="1"/>
  <c r="F236" i="1"/>
  <c r="F182" i="1"/>
  <c r="F183" i="1"/>
  <c r="F197" i="1"/>
  <c r="F251" i="1"/>
  <c r="F241" i="1"/>
  <c r="F163" i="1"/>
  <c r="F281" i="1"/>
  <c r="F210" i="1"/>
  <c r="F172" i="1"/>
  <c r="F261" i="1"/>
  <c r="F177" i="1"/>
  <c r="F231" i="1"/>
  <c r="F201" i="1"/>
  <c r="F207" i="1"/>
  <c r="F117" i="1" l="1"/>
  <c r="F158" i="1"/>
  <c r="F226" i="1"/>
  <c r="F167" i="1"/>
  <c r="F211" i="1"/>
  <c r="F246" i="1"/>
  <c r="F132" i="1"/>
  <c r="F206" i="1"/>
  <c r="F108" i="1"/>
  <c r="F225" i="1"/>
  <c r="F142" i="1"/>
  <c r="F147" i="1"/>
  <c r="F82" i="1" l="1"/>
  <c r="F221" i="1"/>
  <c r="F153" i="1"/>
  <c r="F186" i="1"/>
  <c r="F107" i="1"/>
  <c r="F112" i="1"/>
  <c r="F138" i="1"/>
  <c r="F102" i="1"/>
  <c r="F176" i="1"/>
  <c r="F122" i="1"/>
  <c r="F161" i="1"/>
  <c r="F196" i="1"/>
  <c r="F173" i="1"/>
  <c r="F98" i="1"/>
  <c r="F137" i="1"/>
  <c r="F123" i="1"/>
  <c r="F181" i="1"/>
  <c r="F152" i="1"/>
  <c r="F146" i="1"/>
  <c r="F93" i="1" l="1"/>
  <c r="F118" i="1"/>
  <c r="F171" i="1"/>
  <c r="F127" i="1"/>
  <c r="F141" i="1"/>
  <c r="F191" i="1"/>
  <c r="F97" i="1"/>
  <c r="F20" i="1"/>
  <c r="F151" i="1"/>
  <c r="F87" i="1"/>
  <c r="F77" i="1"/>
  <c r="F156" i="1"/>
  <c r="F33" i="1"/>
  <c r="F88" i="1"/>
  <c r="F92" i="1" l="1"/>
  <c r="F68" i="1"/>
  <c r="F136" i="1"/>
  <c r="F96" i="1"/>
  <c r="F73" i="1"/>
  <c r="F26" i="1"/>
  <c r="F166" i="1"/>
  <c r="F101" i="1"/>
  <c r="F91" i="1"/>
  <c r="F116" i="1"/>
  <c r="F62" i="1"/>
  <c r="F86" i="1"/>
  <c r="F121" i="1"/>
  <c r="F32" i="1" l="1"/>
  <c r="F111" i="1"/>
  <c r="F57" i="1"/>
  <c r="F78" i="1"/>
  <c r="F19" i="1"/>
  <c r="F51" i="1"/>
  <c r="F52" i="1"/>
  <c r="F131" i="1"/>
  <c r="F61" i="1"/>
  <c r="F67" i="1"/>
  <c r="F81" i="1"/>
  <c r="F126" i="1"/>
  <c r="K37" i="1" l="1"/>
  <c r="K39" i="1" s="1"/>
  <c r="F71" i="1"/>
  <c r="F106" i="1"/>
  <c r="F11" i="1"/>
  <c r="F12" i="1"/>
  <c r="F31" i="1"/>
  <c r="F18" i="1"/>
  <c r="F42" i="1"/>
  <c r="F41" i="1"/>
  <c r="F76" i="1"/>
  <c r="F25" i="1"/>
  <c r="F66" i="1"/>
  <c r="F38" i="1"/>
  <c r="F37" i="1"/>
  <c r="K38" i="1" l="1"/>
  <c r="K40" i="1" s="1"/>
  <c r="K43" i="1" s="1"/>
  <c r="F24" i="1"/>
  <c r="F36" i="1"/>
  <c r="F30" i="1"/>
  <c r="F56" i="1"/>
  <c r="K42" i="1" l="1"/>
  <c r="K45" i="1" s="1"/>
  <c r="F10" i="1"/>
  <c r="F9" i="1"/>
  <c r="K44" i="1" l="1"/>
  <c r="K47" i="1" s="1"/>
  <c r="K49" i="1" s="1"/>
  <c r="F8" i="1"/>
  <c r="K48" i="1" l="1"/>
  <c r="K50" i="1" s="1"/>
  <c r="K53" i="1" s="1"/>
  <c r="K52" i="1" l="1"/>
  <c r="K55" i="1" s="1"/>
  <c r="K54" i="1" l="1"/>
  <c r="K57" i="1" s="1"/>
  <c r="K59" i="1" s="1"/>
  <c r="K58" i="1" l="1"/>
  <c r="K60" i="1" s="1"/>
  <c r="K63" i="1" s="1"/>
  <c r="K62" i="1" l="1"/>
  <c r="K65" i="1" s="1"/>
  <c r="K64" i="1" l="1"/>
  <c r="K68" i="1"/>
  <c r="K67" i="1" l="1"/>
  <c r="K70" i="1" s="1"/>
  <c r="K69" i="1" l="1"/>
  <c r="K72" i="1" s="1"/>
  <c r="K74" i="1" s="1"/>
  <c r="K73" i="1" l="1"/>
  <c r="K75" i="1" s="1"/>
  <c r="K78" i="1" s="1"/>
  <c r="K77" i="1" l="1"/>
  <c r="K80" i="1" s="1"/>
  <c r="K79" i="1" l="1"/>
  <c r="K82" i="1" s="1"/>
  <c r="K84" i="1" s="1"/>
  <c r="K83" i="1" l="1"/>
  <c r="K85" i="1" s="1"/>
  <c r="K88" i="1" s="1"/>
  <c r="K87" i="1" l="1"/>
  <c r="K90" i="1" s="1"/>
  <c r="K89" i="1" l="1"/>
  <c r="K92" i="1" s="1"/>
  <c r="K94" i="1" s="1"/>
  <c r="K93" i="1" l="1"/>
  <c r="K95" i="1" s="1"/>
  <c r="K98" i="1" s="1"/>
  <c r="K97" i="1" l="1"/>
  <c r="K100" i="1" s="1"/>
  <c r="K99" i="1" l="1"/>
  <c r="K102" i="1" s="1"/>
  <c r="K104" i="1" s="1"/>
  <c r="K103" i="1" l="1"/>
  <c r="K105" i="1" s="1"/>
  <c r="K108" i="1" s="1"/>
  <c r="K107" i="1" l="1"/>
  <c r="K110" i="1" s="1"/>
  <c r="K109" i="1" l="1"/>
  <c r="K112" i="1" s="1"/>
  <c r="K114" i="1" s="1"/>
  <c r="K113" i="1" l="1"/>
  <c r="K115" i="1" s="1"/>
  <c r="K118" i="1" s="1"/>
  <c r="K117" i="1" l="1"/>
  <c r="K120" i="1" s="1"/>
  <c r="K119" i="1" l="1"/>
  <c r="K122" i="1" s="1"/>
  <c r="K124" i="1" s="1"/>
  <c r="K123" i="1" l="1"/>
  <c r="K125" i="1" s="1"/>
  <c r="K128" i="1" s="1"/>
  <c r="K127" i="1" l="1"/>
  <c r="K129" i="1" s="1"/>
  <c r="K130" i="1" l="1"/>
  <c r="K132" i="1" s="1"/>
  <c r="K133" i="1" l="1"/>
  <c r="K135" i="1" s="1"/>
  <c r="K134" i="1"/>
  <c r="K138" i="1" l="1"/>
  <c r="K137" i="1"/>
  <c r="K140" i="1" l="1"/>
  <c r="K139" i="1"/>
  <c r="K142" i="1" l="1"/>
  <c r="K144" i="1" s="1"/>
  <c r="K143" i="1"/>
  <c r="K145" i="1" l="1"/>
  <c r="K148" i="1" s="1"/>
  <c r="K147" i="1" l="1"/>
  <c r="K149" i="1" s="1"/>
  <c r="K150" i="1" l="1"/>
  <c r="K152" i="1" s="1"/>
  <c r="K154" i="1" s="1"/>
  <c r="K153" i="1" l="1"/>
  <c r="K155" i="1" s="1"/>
  <c r="K158" i="1" l="1"/>
  <c r="K157" i="1"/>
  <c r="K160" i="1" l="1"/>
  <c r="K159" i="1"/>
  <c r="K163" i="1" l="1"/>
  <c r="K162" i="1"/>
  <c r="K164" i="1" s="1"/>
  <c r="K165" i="1" l="1"/>
  <c r="K168" i="1" s="1"/>
  <c r="K167" i="1" l="1"/>
  <c r="K170" i="1" s="1"/>
  <c r="K169" i="1" l="1"/>
  <c r="K172" i="1" s="1"/>
  <c r="K174" i="1" s="1"/>
  <c r="K173" i="1" l="1"/>
  <c r="K175" i="1" s="1"/>
  <c r="K178" i="1" s="1"/>
  <c r="K177" i="1" l="1"/>
  <c r="K179" i="1" s="1"/>
  <c r="K180" i="1" l="1"/>
  <c r="K182" i="1" s="1"/>
  <c r="K184" i="1" s="1"/>
  <c r="K183" i="1" l="1"/>
  <c r="K185" i="1" s="1"/>
  <c r="K188" i="1" s="1"/>
  <c r="K187" i="1" l="1"/>
  <c r="K189" i="1" s="1"/>
  <c r="K190" i="1" l="1"/>
  <c r="K192" i="1" s="1"/>
  <c r="K194" i="1" s="1"/>
  <c r="K193" i="1" l="1"/>
  <c r="K195" i="1" s="1"/>
  <c r="K198" i="1" s="1"/>
  <c r="K197" i="1" l="1"/>
  <c r="K200" i="1" s="1"/>
  <c r="K199" i="1" l="1"/>
  <c r="K202" i="1" s="1"/>
  <c r="K204" i="1" s="1"/>
  <c r="K203" i="1" l="1"/>
  <c r="K205" i="1" s="1"/>
  <c r="K207" i="1"/>
  <c r="K209" i="1" s="1"/>
  <c r="K208" i="1" l="1"/>
  <c r="K210" i="1" s="1"/>
  <c r="K213" i="1" s="1"/>
  <c r="K212" i="1" l="1"/>
  <c r="K215" i="1" s="1"/>
  <c r="K214" i="1" l="1"/>
  <c r="K217" i="1" s="1"/>
  <c r="K219" i="1" s="1"/>
  <c r="K218" i="1" l="1"/>
  <c r="K220" i="1" s="1"/>
  <c r="K223" i="1" s="1"/>
  <c r="K222" i="1" l="1"/>
  <c r="K225" i="1" s="1"/>
  <c r="K224" i="1" l="1"/>
  <c r="K227" i="1" s="1"/>
  <c r="K229" i="1" s="1"/>
  <c r="K228" i="1" l="1"/>
  <c r="K230" i="1" s="1"/>
  <c r="K233" i="1" s="1"/>
  <c r="K232" i="1" l="1"/>
  <c r="K235" i="1" s="1"/>
  <c r="K234" i="1" l="1"/>
  <c r="K237" i="1" s="1"/>
  <c r="K239" i="1" s="1"/>
  <c r="K238" i="1" l="1"/>
  <c r="K240" i="1" s="1"/>
  <c r="K243" i="1" s="1"/>
  <c r="K242" i="1" l="1"/>
  <c r="K244" i="1" s="1"/>
  <c r="K245" i="1" l="1"/>
  <c r="K247" i="1" s="1"/>
  <c r="K249" i="1" s="1"/>
  <c r="K248" i="1" l="1"/>
  <c r="K250" i="1" s="1"/>
  <c r="K253" i="1" s="1"/>
  <c r="K252" i="1" l="1"/>
  <c r="K255" i="1" s="1"/>
  <c r="K254" i="1" l="1"/>
  <c r="K257" i="1" s="1"/>
  <c r="K259" i="1" s="1"/>
  <c r="K258" i="1" l="1"/>
  <c r="K260" i="1" s="1"/>
  <c r="K263" i="1" s="1"/>
  <c r="K262" i="1" l="1"/>
  <c r="K265" i="1" s="1"/>
  <c r="K264" i="1" l="1"/>
  <c r="K267" i="1" s="1"/>
  <c r="K269" i="1" s="1"/>
  <c r="K268" i="1" l="1"/>
  <c r="K270" i="1" s="1"/>
  <c r="K273" i="1" s="1"/>
  <c r="K272" i="1" l="1"/>
  <c r="K275" i="1" s="1"/>
  <c r="K274" i="1" l="1"/>
  <c r="K277" i="1" s="1"/>
  <c r="K279" i="1" s="1"/>
  <c r="K278" i="1" l="1"/>
  <c r="K280" i="1" s="1"/>
  <c r="K283" i="1" s="1"/>
  <c r="K282" i="1" l="1"/>
  <c r="K285" i="1" s="1"/>
  <c r="K284" i="1" l="1"/>
  <c r="K287" i="1" s="1"/>
  <c r="K289" i="1" s="1"/>
  <c r="K288" i="1" l="1"/>
  <c r="K290" i="1" s="1"/>
  <c r="K293" i="1" s="1"/>
  <c r="K292" i="1" l="1"/>
  <c r="K295" i="1" s="1"/>
  <c r="K294" i="1" l="1"/>
  <c r="K297" i="1" s="1"/>
  <c r="K299" i="1" s="1"/>
  <c r="K298" i="1" l="1"/>
  <c r="K300" i="1" s="1"/>
  <c r="K303" i="1" s="1"/>
  <c r="K302" i="1" l="1"/>
  <c r="K305" i="1" s="1"/>
  <c r="K304" i="1" l="1"/>
  <c r="K307" i="1" s="1"/>
  <c r="K309" i="1" s="1"/>
  <c r="K308" i="1" l="1"/>
  <c r="K310" i="1" s="1"/>
  <c r="K313" i="1" s="1"/>
  <c r="K312" i="1" l="1"/>
  <c r="K315" i="1" s="1"/>
  <c r="K314" i="1" l="1"/>
  <c r="K317" i="1" s="1"/>
  <c r="K319" i="1" s="1"/>
  <c r="K318" i="1" l="1"/>
  <c r="K320" i="1" s="1"/>
  <c r="K323" i="1" s="1"/>
  <c r="K322" i="1" l="1"/>
  <c r="K325" i="1" s="1"/>
  <c r="K324" i="1" l="1"/>
  <c r="K327" i="1" s="1"/>
  <c r="K329" i="1" s="1"/>
  <c r="K328" i="1" l="1"/>
  <c r="K330" i="1" s="1"/>
  <c r="K333" i="1" s="1"/>
  <c r="K332" i="1" l="1"/>
  <c r="K334" i="1" s="1"/>
  <c r="K335" i="1" l="1"/>
  <c r="K338" i="1" s="1"/>
  <c r="K337" i="1" l="1"/>
  <c r="K339" i="1" s="1"/>
  <c r="K340" i="1" l="1"/>
  <c r="K343" i="1" s="1"/>
  <c r="K342" i="1" l="1"/>
  <c r="K345" i="1" s="1"/>
  <c r="K344" i="1" l="1"/>
  <c r="K347" i="1" s="1"/>
  <c r="K349" i="1" s="1"/>
  <c r="K348" i="1" l="1"/>
  <c r="K350" i="1" s="1"/>
  <c r="K353" i="1" s="1"/>
  <c r="K352" i="1" l="1"/>
  <c r="K355" i="1" s="1"/>
  <c r="K354" i="1" l="1"/>
  <c r="K357" i="1" s="1"/>
  <c r="K359" i="1" s="1"/>
  <c r="K358" i="1" l="1"/>
  <c r="K360" i="1" s="1"/>
  <c r="K363" i="1" s="1"/>
  <c r="K362" i="1" l="1"/>
  <c r="K364" i="1" s="1"/>
  <c r="K365" i="1" l="1"/>
  <c r="K368" i="1" s="1"/>
  <c r="K367" i="1" l="1"/>
  <c r="K369" i="1" s="1"/>
  <c r="K370" i="1" l="1"/>
  <c r="K373" i="1" s="1"/>
  <c r="K372" i="1" l="1"/>
  <c r="K375" i="1" s="1"/>
  <c r="K374" i="1" l="1"/>
  <c r="K378" i="1" s="1"/>
  <c r="K377" i="1" l="1"/>
  <c r="K379" i="1" s="1"/>
  <c r="K380" i="1" l="1"/>
</calcChain>
</file>

<file path=xl/sharedStrings.xml><?xml version="1.0" encoding="utf-8"?>
<sst xmlns="http://schemas.openxmlformats.org/spreadsheetml/2006/main" count="666" uniqueCount="265">
  <si>
    <t>№ п/п</t>
  </si>
  <si>
    <t>Объемы и источники финансирования 
(тыс. руб.)</t>
  </si>
  <si>
    <t>Выполнение  мероприятий</t>
  </si>
  <si>
    <t>Фактическое исполнение</t>
  </si>
  <si>
    <t>Всего</t>
  </si>
  <si>
    <t>Да</t>
  </si>
  <si>
    <t>Частич-но</t>
  </si>
  <si>
    <t>Нет</t>
  </si>
  <si>
    <t>Муниципальная программа, подпрограмма</t>
  </si>
  <si>
    <t>Источ-ник</t>
  </si>
  <si>
    <t xml:space="preserve">Степень выполне-ния </t>
  </si>
  <si>
    <t>ОБ</t>
  </si>
  <si>
    <t>ФБ</t>
  </si>
  <si>
    <t>МБ</t>
  </si>
  <si>
    <t>Всего по муниципальным программам (далее - МП)</t>
  </si>
  <si>
    <t xml:space="preserve">Подпрограмма «Модернизация образования в городе Мурманске» </t>
  </si>
  <si>
    <t>Подпрограмма «Организация отдыха, оздоровления и занятости детей и молодежи города Мурманска»</t>
  </si>
  <si>
    <t>Подпрограмма «Обеспечение предоставления муниципальных услуг (работ) в сфере дошкольного, общего и дополнительного образования»</t>
  </si>
  <si>
    <t xml:space="preserve">Подпрограмма «Школьное питание» </t>
  </si>
  <si>
    <t xml:space="preserve">Подпрограмма «Молодежь Мурманска» </t>
  </si>
  <si>
    <t>1.1</t>
  </si>
  <si>
    <t>1.2</t>
  </si>
  <si>
    <t>1.3</t>
  </si>
  <si>
    <t>1.4</t>
  </si>
  <si>
    <t>1.5.</t>
  </si>
  <si>
    <t>1.6</t>
  </si>
  <si>
    <t>2.</t>
  </si>
  <si>
    <t>МП «Охрана здоровья населения города Мурманска»</t>
  </si>
  <si>
    <t>МП «Развитие образования»</t>
  </si>
  <si>
    <t>Подпрограмма «Формирование здорового образа жизни населения города Мурманска»</t>
  </si>
  <si>
    <t>Подпрограмма «Комплексные меры по профилактике наркомании в городе Мурманске»</t>
  </si>
  <si>
    <t>2.1</t>
  </si>
  <si>
    <t>2.2</t>
  </si>
  <si>
    <t>3</t>
  </si>
  <si>
    <t>МП «Социальная поддержка»</t>
  </si>
  <si>
    <t>Подпрограмма «Оказание мер социальной поддержки детям-сиротам и детям, оставшимся без попечения родителей, лицам из их числа»</t>
  </si>
  <si>
    <t>Подпрограмма «Социальная поддержка отдельных категорий граждан»</t>
  </si>
  <si>
    <t>Подпрограмма «Создание доступной среды для инвалидов и других маломобильных групп населения на территории города Мурманска»</t>
  </si>
  <si>
    <t>3.1</t>
  </si>
  <si>
    <t>3.2</t>
  </si>
  <si>
    <t>3.3</t>
  </si>
  <si>
    <t>3.4</t>
  </si>
  <si>
    <t>4</t>
  </si>
  <si>
    <t>МП «Развитие культуры»</t>
  </si>
  <si>
    <t xml:space="preserve">Подпрограмма «Развитие и модернизация муниципальных учреждений в сфере культуры и искусства» </t>
  </si>
  <si>
    <t>КК</t>
  </si>
  <si>
    <t xml:space="preserve">Подпрограмма «Развитие творческого потенциала жителей города Мурманска» </t>
  </si>
  <si>
    <t>4.1</t>
  </si>
  <si>
    <t>4.2.</t>
  </si>
  <si>
    <t>4.3</t>
  </si>
  <si>
    <t>4.4</t>
  </si>
  <si>
    <t>МП «Развитие физической культуры и спорта»</t>
  </si>
  <si>
    <t>5</t>
  </si>
  <si>
    <t xml:space="preserve">Подпрограмма «Массовый спорт и подготовка спортивного резерва» </t>
  </si>
  <si>
    <t xml:space="preserve">Подпрограмма «Развитие спортивной инфраструктуры» </t>
  </si>
  <si>
    <t>5.1</t>
  </si>
  <si>
    <t>5.2</t>
  </si>
  <si>
    <t>5.3</t>
  </si>
  <si>
    <t>6.</t>
  </si>
  <si>
    <t>МП «Развитие конкурентоспособной экономики»</t>
  </si>
  <si>
    <t xml:space="preserve">Подпрограмма «Повышение инвестиционной и туристской привлекательности города Мурманска» </t>
  </si>
  <si>
    <t xml:space="preserve">Подпрограмма «Развитие и поддержка малого и среднего предпринимательства в городе Мурманске» </t>
  </si>
  <si>
    <t>6.1</t>
  </si>
  <si>
    <t>6.2</t>
  </si>
  <si>
    <t>6.3</t>
  </si>
  <si>
    <t>МП «Развитие транспортной системы»</t>
  </si>
  <si>
    <t>7</t>
  </si>
  <si>
    <t xml:space="preserve">Подпрограмма «Развитие транспортной инфраструктуры» </t>
  </si>
  <si>
    <t xml:space="preserve">Подпрограмма «Повышение безопасности дорожного движения и снижение дорожно-транспортного травматизма» </t>
  </si>
  <si>
    <t xml:space="preserve">Подпрограмма «Содержание и ремонт улично-дорожной сети и объектов благоустройства» </t>
  </si>
  <si>
    <t xml:space="preserve">Подпрограмма «Транспортное обслуживание населения» </t>
  </si>
  <si>
    <t>7.1</t>
  </si>
  <si>
    <t>7.2</t>
  </si>
  <si>
    <t>7.3</t>
  </si>
  <si>
    <t>7.4</t>
  </si>
  <si>
    <t>7.5</t>
  </si>
  <si>
    <t>8</t>
  </si>
  <si>
    <t>МП «Управление имуществом»</t>
  </si>
  <si>
    <t>Подпрограмма «Создание условий для эффективного использования муниципального имущества города Мурманска»</t>
  </si>
  <si>
    <t xml:space="preserve">Подпрограмма «Реформирование и регулирование земельных и имущественных отношений на территории муниципального образования город Мурманск» </t>
  </si>
  <si>
    <t>8.1</t>
  </si>
  <si>
    <t>8.2</t>
  </si>
  <si>
    <t>8.3</t>
  </si>
  <si>
    <t>9.</t>
  </si>
  <si>
    <t>МП «Жилищная политика»</t>
  </si>
  <si>
    <t xml:space="preserve">Подпрограмма «Расселение граждан из многоквартирных домов, признанных аварийными после 01.01.2017» </t>
  </si>
  <si>
    <t xml:space="preserve">Подпрограмма «Обеспечение жильем молодых и многодетных семей города Мурманска» </t>
  </si>
  <si>
    <t>Подпрограмма «Улучшение жилищных условий малоимущих граждан, состоящих на учете в качестве нуждающихся в жилых помещениях, предоставляемых по договорам социального найма»</t>
  </si>
  <si>
    <t>Подпрограмма «Расселение граждан из многоквартирных домов, признанных аварийными до 01.01.2017»</t>
  </si>
  <si>
    <t>9.1</t>
  </si>
  <si>
    <t>9.2</t>
  </si>
  <si>
    <t>9.3</t>
  </si>
  <si>
    <t>9.4</t>
  </si>
  <si>
    <t>10</t>
  </si>
  <si>
    <t>МП «Градостроительная политика»</t>
  </si>
  <si>
    <t xml:space="preserve">Подпрограмма «Поддержка и стимулирование строительства на территории города Мурманска» </t>
  </si>
  <si>
    <t xml:space="preserve">Подпрограмма «Наружная реклама города Мурманска» </t>
  </si>
  <si>
    <t>10.1</t>
  </si>
  <si>
    <t>10.2</t>
  </si>
  <si>
    <t>10.3</t>
  </si>
  <si>
    <t>11</t>
  </si>
  <si>
    <t>МП «Жилищно-коммунальное хозяйство»</t>
  </si>
  <si>
    <t xml:space="preserve">Подпрограмма «Энергосбережение и повышение энергетической эффективности на территории муниципального образования город Мурманск» </t>
  </si>
  <si>
    <t xml:space="preserve">Подпрограмма «Подготовка объектов жилищно-коммунального хозяйства муниципального образования город Мурманск к работе в осенне-зимней период» </t>
  </si>
  <si>
    <t xml:space="preserve">Подпрограмма «Стимулирование и поддержка инициатив граждан по управлению многоквартирными домами на территории муниципального образования город Мурманск» </t>
  </si>
  <si>
    <t xml:space="preserve">Подпрограмма «Представление интересов муниципального образования город Мурманск как собственника жилых помещений в многоквартирных домах» </t>
  </si>
  <si>
    <t>11.1</t>
  </si>
  <si>
    <t>11.2</t>
  </si>
  <si>
    <t>11.3</t>
  </si>
  <si>
    <t>11.4</t>
  </si>
  <si>
    <t>11.5</t>
  </si>
  <si>
    <t>12</t>
  </si>
  <si>
    <t>МП «Обеспечение экологической безопасности и улучшение окружающей среды муниципального образования город Мурманск»</t>
  </si>
  <si>
    <t xml:space="preserve">Подпрограмма «Охрана окружающей среды в городе Мурманске» </t>
  </si>
  <si>
    <t>Подпрограмма «Реализация мероприятий по осуществлению деятельности по обращению с животными без владельцев»</t>
  </si>
  <si>
    <t xml:space="preserve">Подпрограмма «Расширение городского кладбища на 7-8 км автодороги Кола-Мурмаши» </t>
  </si>
  <si>
    <t>12.1</t>
  </si>
  <si>
    <t>12.2</t>
  </si>
  <si>
    <t>12.3</t>
  </si>
  <si>
    <t>13</t>
  </si>
  <si>
    <t>МП «Обеспечение безопасности проживания»</t>
  </si>
  <si>
    <t>Подпрограмма «Профилактика правонарушений, экстремизма, терроризма и межнациональных (межэтнических) конфликтов в городе Мурманске»</t>
  </si>
  <si>
    <t xml:space="preserve">Подпрограмма «Реализация государственной политики в области гражданской обороны, защиты населения и территорий от чрезвычайных ситуаций природного и техногенного характера» </t>
  </si>
  <si>
    <t xml:space="preserve">Подпрограмма «Обеспечение первичных мер пожарной безопасности» </t>
  </si>
  <si>
    <t>13.1</t>
  </si>
  <si>
    <t>13.2</t>
  </si>
  <si>
    <t>13.3</t>
  </si>
  <si>
    <t>14</t>
  </si>
  <si>
    <t>МП «Управление муниципальными финансами»</t>
  </si>
  <si>
    <t>Подпрограмма «Совершенствование организации деятельности органов местного самоуправления»</t>
  </si>
  <si>
    <t>14.1</t>
  </si>
  <si>
    <t>14.2</t>
  </si>
  <si>
    <t>15</t>
  </si>
  <si>
    <t>МП «Развитие муниципального самоуправления и гражданского общества»</t>
  </si>
  <si>
    <t>Подпрограмма «Информатизация органов управления муниципального образования город Мурманск»</t>
  </si>
  <si>
    <t>Подпрограмма «Информирование населения о деятельности органов местного самоуправления муниципального образования город Мурманск»</t>
  </si>
  <si>
    <t>Подпрограмма «Обслуживание деятельности органов местного самоуправления муниципального образования город Мурманск, учреждений в области молодежной политики, физической культуры и спорта»</t>
  </si>
  <si>
    <t>Подпрограмма «Поддержка общественных и гражданских инициатив в городе Мурманске»</t>
  </si>
  <si>
    <t>Подпрограмма «Противодействие коррупции в муниципальном образовании город Мурманск»</t>
  </si>
  <si>
    <t>15.1</t>
  </si>
  <si>
    <t>15.2</t>
  </si>
  <si>
    <t>15.3</t>
  </si>
  <si>
    <t>15.4</t>
  </si>
  <si>
    <t>15.5</t>
  </si>
  <si>
    <t>15.6</t>
  </si>
  <si>
    <t>16</t>
  </si>
  <si>
    <t>МП «Формирование современной городской среды на территории муниципального образования город Мурманск»</t>
  </si>
  <si>
    <t>16.1</t>
  </si>
  <si>
    <t>Подпрограмма «Обеспечение комплексного благоустройства территорий муниципального образования город Мурманск»</t>
  </si>
  <si>
    <t>КО</t>
  </si>
  <si>
    <t>КФКСиОЗ, КО</t>
  </si>
  <si>
    <t xml:space="preserve">КО, КТРиС </t>
  </si>
  <si>
    <t>КО, КИО, КТРиС</t>
  </si>
  <si>
    <t>КК, КТРиС</t>
  </si>
  <si>
    <t>Ответственные исполнители, соисполнители</t>
  </si>
  <si>
    <t>КРГХ, КТРиС</t>
  </si>
  <si>
    <t>КРГХ, КО</t>
  </si>
  <si>
    <t>КРГХ</t>
  </si>
  <si>
    <t>КРГХ, КТРиС, КО</t>
  </si>
  <si>
    <t>КИО, КТРиС</t>
  </si>
  <si>
    <t>КИО</t>
  </si>
  <si>
    <t>КТРиС</t>
  </si>
  <si>
    <t>КЖП</t>
  </si>
  <si>
    <t>КТРиС, КЖП</t>
  </si>
  <si>
    <t>КЖП, КТРиС</t>
  </si>
  <si>
    <t>АГМ</t>
  </si>
  <si>
    <t>УФ</t>
  </si>
  <si>
    <t>АГМ, СД</t>
  </si>
  <si>
    <t>Ключевые результаты реализации мероприятий</t>
  </si>
  <si>
    <t>ВБ</t>
  </si>
  <si>
    <t>Степень освоения средств</t>
  </si>
  <si>
    <t>КРГХ, КК</t>
  </si>
  <si>
    <t>КТРиС, КРГХ</t>
  </si>
  <si>
    <t>Подпрограмма «Развитие системы образования города Мурманска через эффективное выполнение муниципальных функций»</t>
  </si>
  <si>
    <t xml:space="preserve">Подпрограмма «Обеспечение деятельности комитета по культуре администрации города Мурманска» </t>
  </si>
  <si>
    <t>Подпрограмма «Обеспечение деятельности комитета по физической культуре и спорту администрации города Мурманска»</t>
  </si>
  <si>
    <t xml:space="preserve">Подпрограмма «Обеспечение деятельности комитета по развитию городского хозяйства администрации города Мурманска» </t>
  </si>
  <si>
    <t>Подпрограмма «Обеспечение деятельности комитета имущественных отношений города Мурманска»</t>
  </si>
  <si>
    <t xml:space="preserve">Подпрограмма «Обеспечение деятельности комитета градостроительства и территориального развития администрации города Мурманска» </t>
  </si>
  <si>
    <t xml:space="preserve">Подпрограмма «Обеспечение деятельности комитета по жилищной политике администрации города Мурманска» </t>
  </si>
  <si>
    <t xml:space="preserve">Подпрограмма «Обеспечение эффективного управления муниципальными финансами» </t>
  </si>
  <si>
    <t xml:space="preserve">Подпрограмма «Обеспечение деятельности администрации города Мурманска» </t>
  </si>
  <si>
    <t>Деятельность комитета по экономическому развитию и туризму администрации города Мурманска осуществляется своевременно</t>
  </si>
  <si>
    <t>Обеспечение деятельности комитета по образованию администрации города Мурманска осуществляется своевременно</t>
  </si>
  <si>
    <t>Деятельность комитета по жилищной политике администрации города Мурманска обеспечивается своевременно</t>
  </si>
  <si>
    <t>Деятельность комитета территориального развития и строительства администрации города Мурманска обеспечивается своевременно</t>
  </si>
  <si>
    <t>Деятельность комитета имущественных отношений города Мурманска обеспечивается своевременно</t>
  </si>
  <si>
    <t>Обслуживание деятельности органов местного самоуправления муниципального образования город Мурманск, учреждений в области молодежной политики, физической культуры и спорта осуществляется своевременно</t>
  </si>
  <si>
    <t>Деятельность администрации города Мурманска обеспечивается своевременно</t>
  </si>
  <si>
    <t>Деятельность комитета по культуре администрации города Мурманска обеспечивается своевременно</t>
  </si>
  <si>
    <t>Деятельность комитета по физической культуре и спорту администрации города Мурманска обеспечивается своевременно</t>
  </si>
  <si>
    <t>Деятельность комитета по социальной поддержке и охране здоровья администрации города Мурманска обеспечивается своевременно</t>
  </si>
  <si>
    <r>
      <rPr>
        <i/>
        <u/>
        <sz val="12"/>
        <color theme="1"/>
        <rFont val="Times New Roman"/>
        <family val="1"/>
        <charset val="204"/>
      </rPr>
      <t>Примечание: в</t>
    </r>
    <r>
      <rPr>
        <i/>
        <sz val="12"/>
        <color theme="1"/>
        <rFont val="Times New Roman"/>
        <family val="1"/>
        <charset val="204"/>
      </rPr>
      <t xml:space="preserve"> связи с тем, что часть финансовых средств доведена ГРБС сводной бюджетной росписью, в отдельных случаях отмечается превышение кассового расхода над плановыми объемами бюджетных ассигнований. При внесении изменений в МП плановый объем бюджетных ассигнований будет откорректирован.
</t>
    </r>
    <r>
      <rPr>
        <i/>
        <u/>
        <sz val="12"/>
        <color theme="1"/>
        <rFont val="Times New Roman"/>
        <family val="1"/>
        <charset val="204"/>
      </rPr>
      <t xml:space="preserve">
Примечание:</t>
    </r>
    <r>
      <rPr>
        <i/>
        <sz val="12"/>
        <color theme="1"/>
        <rFont val="Times New Roman"/>
        <family val="1"/>
        <charset val="204"/>
      </rPr>
      <t xml:space="preserve"> в графе "Ответственные исполнители / соисполнители" указаны фактические исполнители мероприятий подпрограмм (с учетом изменения организационной структуры администрации города Мурманска, не отраженного в действовавших на отчетную дату муниципальных программах города Мурманска)</t>
    </r>
  </si>
  <si>
    <t>КО, КТРиС, АГМ, КРГХ</t>
  </si>
  <si>
    <t xml:space="preserve">АГМ, КО, КК,  КФКиС </t>
  </si>
  <si>
    <t>КИО, КТРиС, КЭРиТ, КСПиОЗ</t>
  </si>
  <si>
    <t xml:space="preserve">КЭРиТ, КСПиОЗ </t>
  </si>
  <si>
    <t>КО, КК, КФКиС, КСПиОЗ, КИО, КТРИС, КЖП, КРГХ, КЭРиТ, КС, УФ, АГМ, СД, КСП</t>
  </si>
  <si>
    <t>КЭРиТ</t>
  </si>
  <si>
    <t>КЭРиТ, КИО</t>
  </si>
  <si>
    <t xml:space="preserve">КЭРиТ, СД, АГМ, КСП, КИО, КСПиОЗ, КК, КФКиС, КО, УФ, КРГХ, КТРИС, КЖП </t>
  </si>
  <si>
    <t>КФКиС</t>
  </si>
  <si>
    <t>КФКиС, КТРиС</t>
  </si>
  <si>
    <t>КСПиОЗ</t>
  </si>
  <si>
    <t>КО, КСПиОЗ, КК, КТРиС</t>
  </si>
  <si>
    <t xml:space="preserve">КСПиОЗ, КФКиОЗ, КК, КО </t>
  </si>
  <si>
    <t xml:space="preserve">АГМ, КФКСиОЗ, КК, КО </t>
  </si>
  <si>
    <r>
      <t>Степень выполнения мероприятий рассчитывается как отношение числа полностью выполненных мероприятий (</t>
    </r>
    <r>
      <rPr>
        <i/>
        <u/>
        <sz val="10"/>
        <color theme="1"/>
        <rFont val="Times New Roman"/>
        <family val="1"/>
        <charset val="204"/>
      </rPr>
      <t>без учета частично выполненных)</t>
    </r>
    <r>
      <rPr>
        <i/>
        <sz val="10"/>
        <color theme="1"/>
        <rFont val="Times New Roman"/>
        <family val="1"/>
        <charset val="204"/>
      </rPr>
      <t xml:space="preserve"> к общему числу мероприятий</t>
    </r>
  </si>
  <si>
    <t>КО, АГМ, КРГХ</t>
  </si>
  <si>
    <t>КСПиОЗ, КТРиС, КРГХ, КЖП, АГМ</t>
  </si>
  <si>
    <t>КСПиОЗ, КО, КИО, КТРиС, КРГХ, КЖП, КК, АГМ</t>
  </si>
  <si>
    <t xml:space="preserve">Подпрограмма «Обеспечение деятельности комитета по социальной поддержке и охране здоровья администрации города Мурманска» </t>
  </si>
  <si>
    <t>Подпрограмма «Обеспечение деятельности комитета по экономическому развитию и туризму администрации города Мурманска»</t>
  </si>
  <si>
    <t>Отчет о реализации муниципальных программ города Мурманска за 1 полугодие 2026 года</t>
  </si>
  <si>
    <t xml:space="preserve">Подпрограмма «Строительство, реконструкция, модернизация, ремонт и содержание общественных территорий города Мурманска» </t>
  </si>
  <si>
    <t>0,0,%</t>
  </si>
  <si>
    <r>
      <t xml:space="preserve">План на 2025 год 
</t>
    </r>
    <r>
      <rPr>
        <i/>
        <sz val="11"/>
        <color theme="1"/>
        <rFont val="Times New Roman"/>
        <family val="1"/>
        <charset val="204"/>
      </rPr>
      <t>(по МП)</t>
    </r>
  </si>
  <si>
    <t>Деятельность комитета по развитию городского хозяйства администрации города Мурманска обеспечивается своевременно.</t>
  </si>
  <si>
    <t>В рамках реализации мероприятия подпрограммы расходы по оплате взносов на капитальный ремонт общего имущества МКД запланированы на третий-четвертый квартал текущего года. Своевременно обеспечивалась деятельность МКУ "Новые формы управления". 
Мероприятия подпрограммы выполняются в соответствии с графиком.</t>
  </si>
  <si>
    <t>Своевременно реализуются мероприятия по: 
- обеспечению подключения и доступа к сервисам и сети Интернет для ОМСУ;
- повышению технической оснащенности рабочих мест муниципальных служащих;
- повышению уровня квалификации муниципальных служащих;
- публикации в сети Интернет бюджета для граждан;
 - реализации Плана мероприятий по консолидации бюджетных средств муниципального образования город Мурманск в целях оздоровления муниципальных финансов;
- проведению оценки результатов качества финансового менеджмента главных распорядителей средств бюджета и формирование их ежегодного рейтинга на основе утвержденной Методики.
Доля муниципальных служащих, прошедших курсы повышения квалификации и посетивших мероприятия по профессиональной подготовке, переподготовке и обмену опытом, от общего числа запланированных составила 50%. 
Кроме того, для нужд ОМСУ осуществляется приобретение канцтоваров, мебели, нотариальных услуг, подписок на периодические издания, услуг по предоставлению доступа к сети Интернет, услуг связи (доля приобретенных основных средств и материальных запасов составила 43,4%).
Работа по повышению квалификации муниципальных служащих, а также по повышению материально-технической оснащенности рабочих мест будет продолжена во втором полугодии текущего года.</t>
  </si>
  <si>
    <t>Деятельность управления финансов администрации города Мурманска обеспечивается своевременно.</t>
  </si>
  <si>
    <t>Заключены муниципальные контракты на оказание услуг по сопровождению системы электронного документооборота и выполнению электромонтажных работ, сопровождению программы для ЭВМ "Система автоматизированного рабочего места муниципального образования". Срок исполнения контрактов и оплаты работ  - до конца 2026 года (оплата производится в конце года после выставления актов). Во втором полугодии также планируется заключение дополнительных контрактов в целях внедрения и поддержки систем в области информационных технологий.</t>
  </si>
  <si>
    <t>Газета "Вечерний Мурманск" издается регулярно (печатная площадь - 660 полос формата А2, 48,2% от плана) и своевременно доставляется читателям. Доля печатной площади газеты «Вечерний Мурманск» в части опубликованной информации о деятельности ОМСУ МО город Мурманск и социально значимой информации в общем объеме публикаций содержания газеты «Вечерний Мурманск» составляет 98,8% (129,2% от плана)</t>
  </si>
  <si>
    <t xml:space="preserve">Общее число молодежи, привлеченной в МАУ МП «Молодежь51» (ранее – реорганизованные МАУ МП «Объединение молодежных центров» и МАУ МП «Дом молодежи»), составило 4 183 человека.
МАУ МП «Молодежь51» проведено 2 981 мероприятие, направленное на создание условий для развития и реализации потенциала молодежи города Мурманска. Доля молодежи, удовлетворенной качеством реализуемых мероприятий (по результатам регулярно проводимых опросов), составила 100 процентов.
Количество стипендиатов Главы города Мурманск в отчетном периоде составило 43 человека.
Реализация мероприятий подпрограммы будет продолжена во втором полугодии текущего года (в частности, планируется предоставление субсидий молодежным и детским общественным объединениям).
</t>
  </si>
  <si>
    <t>В общеобразовательных учреждениях организовано участие 7 356 обучающихся в спортивных и конкурсных мероприятиях, направленных на профилактику наркомании, табакокурения, употребления алкогольной продукции, популяризацию и обучение детей и подростков навыкам здорового образа жизни, а также профилактику незаконного оборота наркотиков среди несовершеннолетних. Проведены тематические беседы с детьми и подростками по вопросам негативного влияния наркотических средств и психотропных веществ на организм, даны разъяснения об ответственности гражданина перед законом за распространение наркотических средств. Проведены мероприятия для родительской общественности с привлечением сотрудников УМВД России по Мурманской области, специалистов ГОБУЗ «Мурманский областной наркологический диспансер» (172 участника). Проведен городской фестиваль допризывной молодежи «Здоровое поколение России!», в котором приняли участие 56 обучающихся.
Организовано и проведено 4 антинаркотических мероприятия в сфере молодежной политики.
Во втором полугодии также предусмотрено приобретение книжных, электронных и аудиовизуальных изданий, а также проведение мероприятий в сфере физической культуры и спорта, направленных на профилактику наркомании.
Мероприятия подпрограммы реализуются своевременно.</t>
  </si>
  <si>
    <t xml:space="preserve">Работы по содержанию общественных территорий города Мурманска, украшению и озеленению городских территорий, содержание фонтанов, установку видеонаблюдения, техническое обслуживание сетей наружного освещения объектов благоустройства, а также по предоставлению телекоммуникационных услуг связи на общественных территориях выполняются своевременно. 
Заключены договоры на содержание фонтанов на объектах, озеленение объектов, техническое обслуживание сетей наружного освещения объектов благоустройства, на установку видеонаблюдения на объектах благоустройства.
Продолжаются работы по благоустройству территории в границах  кадастрового квартала 51:20:0002060. Осуществлена поставка цветочных подвесных вазонов и конструкций для озеленения, монтаж и демонтаж конструкций для вертикального и кадочного озеленения, поставка и высадка рассады, приобретены спортивные тренажеры в рамках благоустройства территории озера Семеновского. Процент технической готовности объекта - 82%.
Низкое исполнение связано с неисполнеием подрядной организацией условий заключенного муниципального контракта.
</t>
  </si>
  <si>
    <t>Заключены договора на поставку и монтаж 2-х модульных залов единоборств по адресам: с/к "Долина Уюта" и ул. Бондарная, д. 22-24 (срок поставки оборудования до 01.08.2026, срок монтажа до 30.11.2026), а также на создание модульного физкультурно-оздоровительного комплекса со спортзалом для игровых видов спорта по адресу: ул. Адмирала Лобова, д. 51 (уровень готовности - 80%, завершение работ - 01.09.2026).
Продолжаются работы в целях создания модульного плавательного бассейна на ул. Зеленой (р-н Росляково) (уровень готовности - 63%, плановый срок ввода объекта в эксплуатацию - до конца текущего года).
Мероприятия подпрограммы реализуются своевременно.</t>
  </si>
  <si>
    <t xml:space="preserve">В целях повышения безопасности дорожного движения подпрограммой предусмотрено выполнение следующих мероприятий:
1. Оборудование детской площадки для изучения правил дорожного движения (реализация мероприятия запланирована на второе полугодие текущего года).
2. Нанесение горизонтальной дорожной разметки. За отчетный период нанесена разметка общей площадью 32 731 кв.м (86,4% от плана), завершить работы планируется до конца текущего года. </t>
  </si>
  <si>
    <t>Заключено шесть муниципальных контрактов на изготовление и размещение социальной наружной рекламы, на изготовление графических макетов социальной наружной рекламы и рекламных видеоматериалов. Работы по контрактам ведутся согласно установленному графику, оплата предусмотрена в декабре 2026 года. 
Заключено четыре муниципальных контракта на демонтаж 63 рекламных конструкций с фасадов многоквартирных жилых домов. Доля демонтированных рекламных конструкций от направленного к демонтажу количества рекламных конструкций на отчетную дату составляет 65,6%.</t>
  </si>
  <si>
    <t xml:space="preserve">Выполнена актуализация схемы теплоснабжения муниципального образования городской округ город-герой Мурманск на период с 2023 по 2042 годы (актуализированная схема утверждена постановлением администрации города Мурманска от 26.06.2026 № 2892).
Мероприятия, направленные на сокращение объема используемых энергетических ресурсов при сохранении соответствующего полезного эффекта от их использования, проведены управляющими организациями в 260 МКД (52% от плана).
Предоставлено возмещение расходов на приобретение и установку индивидуальных, общих (квартирных) и комнатных приборов учета электрической энергии, газа, холодной и горячей воды 12 нанимателям жилых помещений муниципального жилищного фонда (мероприятие носит заявительный характер).
</t>
  </si>
  <si>
    <t>Субсидия некомемерческим организациям на возмещение затрат, связанных с созданием товарищества собственников недвижимости, в первом полугодии 2026 года ввиду отсутствия заявок не предоставлялась.
Во втором полугодии текущего года предусмотрено проведение общегородского конкурса в рамках реализации мероприятий проекта «Мурманск – город чистоты».</t>
  </si>
  <si>
    <t>За отчетный период с несанкционированных мест размещения отходов производства и потребления, расположенных на земельных участках города Мурманска, свободных от прав третьих лиц, убрано и вывезено 25 000 кг отработанных автомобильных покрышек, 963 куб.м отходов. В рамках городских субботников убрано и вывезено 246 куб.м отходов. 
В летний период установлено 18 контейнеров в местах массового отдыха горожан (100% от плана). В ММБУ "Экосистема» организовано место накопления ртутьсодержащих отходов (просп. Кольский, д. 5). В августе 2026 года планируется заключение договора на вывоз ртутьсодержащих отходов.
Также проведен прием заявок от участников смотра-конкурса «Мой зеленый город – мой уютный дом». Награждение финалистов планируется в октябре текущего года.
В рамках биологического этапа рекультивации городской свалки твердых отходов проведены пусконаладочные работы установки по дегазации, очистных сооружений ливневых сточных вод и установки обратного осмоса.</t>
  </si>
  <si>
    <t>В рамках подпрограммы выполняется расширение городского кладбища на 7-8 км а/д Кола – Мурмаши, участок «Сангородок у кедра» (участок 2 площадью 16,0 га) – этапы 3 и 4. По этапам 3 и 4 в связи с изменением  состава, объемов и видов работ и с возникновением независящих от сторон обстоятельств,  срок завершения работ перенесен на четвертый квартал текущего года. 
Кроме того, в целях выполнение работ по строительству городского кладбища на 7-8 км а/д Кола – Мурмаши, "Сангородок у кедра" (участок 3 площадью 16,0 га) проектная документация направлена на государственную экспертизу, по результатам которой будет заключен муниципальный контракт.
Общий процент технической готовности по объекту - 58,0%.
Низкое исполнение связано с нарушением условий заключенных контрактов подрядчиком, а так же в связи с изменением отдельных этапов исполнения контрактов, в том числе состава, объемов и видов работ и с возникновением независящих от сторон обстоятельств, влекущих невозможность выполнения контрактов.</t>
  </si>
  <si>
    <t xml:space="preserve">В 2026 году:
- в рамках программных мероприятий запланировано благоустройство 210 дворовых проездов (ямочный ремонт). На 01.07.2026 выполнена подготовка основания на 175 проездах, из них произведено асфальтирование 36 проездов (срок завершения работ - 31.08.2026);
- в рамках регионального проекта «Формирование комфортной городской среды» предусмотрено выполнение работ по благоустройству объекта «Площадь перед зданием ООО «Городской деловой центр «Меридиан». 
В соответствии с заключенным договором ведутся работы по разработке рабочей документации, частично документация предоставлена для проверки и согласования. Кроме того, ведутся работы по прокладке сетей тепловых электростанций, разработке рабочей документации, инженерно-геологическим изысканиям, инженерно-геодезическим изысканиям, а также ведутся демонтажные работы (срок завершения работ по первому этапу – 15.09.2026, по второму этапу - 01.06.2027).
</t>
  </si>
  <si>
    <t>Доля обучающихся общеобразовательных организаций, в том числе общеобразовательных организаций, реализующих программы дошкольного и начального общего образования, обеспеченных организованным горячим питанием за счет всех источников финансирования, в общем количестве обучающихся, фактически посещавших данные организации, составила 96,62%.
Количество обучающихся МБОУ, за исключением обучающихся начальных классов, получающих двухразовое бесплатное питание, составило 3 113 человек  (88,2% от плана). Отклонение от плановых значений обусловлено уменьшением количества детей льготных категорий.
Количество обучающихся 1-4 классов МБОУ, обеспеченных бесплатным цельным молоком либо питьевым молоком, составило 12 028 человек (92,8% от плана). Численность обучающихся начальных классов, получающих бесплатное одноразовое питание, составила 12 028 человек (92,8% от плана).
Количество обучающихся по образовательным программам начального общего образования, получающих бесплатное двухразовое питание, составило 2 406 человек (96,2% от плана).
100% общеобразовательных учреждений города Мурманска охвачено реализацией проекта «Арктическое меню». В рационе питания обучающихся  используется оленина и северная ягода (брусника), а также рыба тресковых пород. 
Мероприятия подпрограммы реализуются своевременно.</t>
  </si>
  <si>
    <t>Обеспечена работа 58 муниципальных образовательных учреждений и учреждений сферы образования (27 ОУ, 21 ДОУ, шесть учреждений дополнительного образования, четыре прочих учреждений).
В ДОУ города Мурманска реализуются мероприятия по созданию круглосуточных детских садов и яслей с нуля месяцев. На 01.06.2026 работают пять групп с 
24-часовым пребыванием детей в трех ДОУ (83 вспитанника).
В период 2025/2026 учебного года функционировало 122 группы для детей раннего возраста (до трех лет) с численностью воспитанников 3 034 человека, в том числе группа общеразвивающей направленности для детей от шести месяцев в МБДОУ № 7 (здание по адресу: ул. Фрунзе, д.11) – 21 воспитанник, из них два ребенка с шести месяцев до одного года. 
Численность обучающихся муниципальных общеобразовательных учреждений – 29 507 человек. В 22 школах из 27 функционирует 120 групп продленного дня с численностью обучающихся 2 603 человека. В 2025-2026 учебном году 19 общеобразовательных учреждений города Мурманска реализуют программы профильного обучения по направлениям, предусмотренным федеральным государственным образовательным стандартам среднего общего образования: естественно-научному, технологическому, социально-экономическому, гуманитарному, универсальному (в том числе оборонно-спортивному). При реализации образовательных программ профильного обучения на уровне среднего общего образования продолжается практика сотрудничества с предприятиями-партнерами (работа профильных классов). 
В 2026 году организовано 25 пункта проведения экзаменов, в том числе 7 пунктов проведения единого государственного экзамена (ЕГЭ), 18 пунктов проведения основного государственного экзамена (ОГЭ). 
Во всех общеобразовательных учреждениях города Мурманска продолжают функционировать школьные спортивные клубы (более 20 тысяч участников), осуществляют свою деятельность 27 школьных театров.</t>
  </si>
  <si>
    <t xml:space="preserve">В рамках регионального проекта «Педагоги и наставники» реализуются мероприятия по предоставлению выплат ежемесячного денежного вознаграждения за классное руководство 1 228 педагогическим работникам, обеспечению деятельности советников директора по воспитанию и взаимодействию с детскими общественными объединениями в 27 ОУ.
В 2025/2026 учебном году функционировало 6 учреждений дополнительного образования с численность воспитанников более 7 тыс. человек. Доля детей в возрасте от 5 до 18 лет, охваченных дополнительным образованием, - 45,2% (74,7% от плана). 
Реализуются мероприятия Всероссийского проекта «Парта героя» по увековечиванию памяти защитников Отечества в общеобразовательных учреждениях (50 парт). Функционирует Всероссийское детско-юношеское военно-патриотическое общественное движение «ЮНАРМИЯ» (20 отрядов, 459 юнармейцев).
Реализуются проекты в сфере школьного образовательного туризма для обучающихся 8 - 11 классов общеобразовательных организаций Мурманской области.
Мероприятия подпрограммы реализуются своевременно. </t>
  </si>
  <si>
    <t xml:space="preserve">В целях организации информирования населения города Мурманска о факторах риска развития хронических неинфекционных заболеваний, влиянии вредных привычек на формирование здорового образа жизни в средствах периодической печати («Вечерний Мурманск», «Мурманский вестник») и на информационных порталах (официальный сайт администрации города Мурманска и сайты подведомственных учреждений) размещено восемь тематических публикаций. Также организовано пять выступлений в прямом эфире на радио «Вести FM Мурманск» по вопросам профилактики хронических неинфекционных заболеваний.
В целях информирования специалистов сферы образования по вопросам здорового образа жизни проведены лекции на темы: «О важности физической активности», «Активный образ жизни», «Здоровое питание» и «О профилактике неинфекционных заболеваний». Также проведена разъяснительная работа о формировании навыков здорового образа жизни, личной гигиене, питании и распорядке дня в период каникул для сохранения здорового образа жизни, даны основные рекомендации на площадках городских оздоровительных лагерей с дневным пребыванием детей.
Организовано 6 профилактико-просветительных мероприятий в рамках ежегодного проведения Всемирного дня здоровья (7 апреля), Всемирного дня без табака (31 мая) и Всемирного дня сердца (последнее воскресенье сентября).
Мероприятия подпрограммы реализуются своевременно. Во втором полугодии также планируется проведение диспансеризации муниципальных служащих администрации города Мурманска и ее структурных подразделений (520 человек) в соответствии с заключенным муниципальным контрактом. </t>
  </si>
  <si>
    <t>Общая численность детей-сирот и детей, оставшихся без попечения родителей, в городе Мурманске на отчетную дату - 856 человек. Доля детей-сирот и детей, оставшихся без попечения родителей, устроенных в замещающие семьи, от общей численности детей-сирот - 90,1% (771 человек). 
Среднегодовая численность детей-сирот и детей, оставшихся без попечения родителей, воспитывающихся в семьях опекунов (попечителей), приемных родителей, на содержание которых назначаются и выплачиваются денежные средства - 308,2 человек (94,3% от плана), в приемных семьях - 355,7 человек (101,1% от плана). Среднегодовая численность детей, над которыми установлен социальный и постинтернатный патронат, – 100 человек (100,0% от плана). Запланированная на 2026 год выплата лицам, осуществляющим социальный и постинтернатный патронат, осуществляется в полном объеме.
Ежемесячная денежная выплата на оплату жилого помещения и коммунальных услуг предоставлялась 378 детям-сиротам / детям, оставшимся без попечения родителей, лицам из их числа 85,7% от плана).
В первом полугодии 2026 года жилыми помещениями обеспечено 25 граждан (29,4% от плана), относящихся к категории детей-сирот (в настоящее время 15 детям-сиротам выданы свидетельства для приобретения жилого помещения в собственность, происходит подбор жилых помещений, а также три постановления о предоставлении жилого помещения по договору найма специализированного жилого помещения проходят процедуру согласования в структурных подразделениях администрации города Мурманска). Работа по обеспечению жилыми помещениями детей-сирот и лиц из их числа будет продолжена во втором полугодии 2026 года.
Выполнен ремонт 10 квартир (жилых помещений) для нужд лиц, относящихся к категории детей-сирот и детей, оставшихся без попечения родителей (50% от плана). Работы в отношении 10 квартир планируются во втором полугодии текущего года.
Мероприятия подпрограммы выполняются своевременно.</t>
  </si>
  <si>
    <t xml:space="preserve">В рамках подпрограммы за отчетный период: 
- заключены договоры на приобретение тактильных плиток,табличек, пиктограмм в МБОУ г. Мурманска Первомайский ДДТ, на приобретение комплекта системы вызова в туалет, сигнальной ленты, тактильно-звуковых указателей в МБДОУ г. Мурманска № 93 (во втором полугодии планируются к заключению контракты на приобритение информационно-тактильных знаков и мнемосхем в МБДОУ г. Мурманска № 73 и на приобретение системы средств информационной поддержки и навигации в МБУ ДО ДДТ Торцева);
- заключено 10 контрактов на приспособление с учетом потребностей инвалидов жилых помещений и (или) общедомового имущества в 10 МКД (срок выполнения работ - третий квартал 2026 года). 
Мероприятия подпрограммы реализуются своевременно.
</t>
  </si>
  <si>
    <t>Проведен текущий ремонт в МБУДО ДШИ № 1, МБУДО ДМШ № 1, МБУК ДК "Судоремонтник" МАУ ДО "ДТШ города Мурманска".
Продолжаются работы по строительству Центра культурного развития. По предварительной оценке уровень технической готовности здания составляет 98%. 
Подрядной организацией нарушены сроки выполнения работ по заключенному муниципальному контракту, администрацией города Мурманска ведется претензионно-исковая работа.
25.06.2026 получено заключение о соответствии построенного, реконструированного объекта капитального строительства требованиям проектной документации. Строительно-монтажные работы на объекте завершены. 
На отчетную дату производится приемка выполненных работ.
В рамках регионального проекта «Семейные ценности и инфраструктура культуры» предусмотрено:
1. Создание модельной библиотеки по адресу: г. Мурманск, просп. Кольский, д. 93. 
Подрядной организацией нарушены сроки выполнения работ по контракту, администрацией города Мурманска ведется претензионно-исковая работа.
В настоящее время на объекте продолжаются ремонтные работы: ведется обустройство потолков, подготовлены поверхности к укладке ламината и покраске стен. Осуществляется постоянный контроль за деятельностью подрядной организации.
Кроме того, заключены пять договоров на поставку мини-типографии, полиграфического оборудования для мастерской, рулонных штор, станции самостоятельной книговыдачи, Rfid-меток. Срок исполнения договоров – 15.08.2026.
2. Создание детского культурно-просветительского центра на базе городской библиотеки № 6 МБУК «Центральная городская библиотека г. Мурманска».
Заключены 13 договоров на изготовление и поставку библиотечной мебели, компьютерного и проекционного оборудования, интерактивного пола, оборудования для сенсорной комнаты, оборудования для графического дизайна и игрового комплекса со сроком исполнения до 31.09.2026. Работы выполняются в соответствии с графиком.
Кроме того, заключен контракт на проведение демонтажных и ремонтных работ помещения. На отчетную дату произведен демонтаж покрытий полов, стен, потолков, дверных блоков, выключателей розеток, светильников. Плановый срок завершения работ – 25.08.2026.
3. Создание Детского культурно-просветительского центра «Центр роста» на базе Центра гражданского единства и этнокультурного развития народов России МБУК ДК «Судоремонтник». 
Выполнены работы по устройству теплых полов (демонтаж полов, уплотнение грунта, монтаж полового покрытия (бетонная стяжка), устройство лаг, устройство стяжек), гидроизоляции стен, монтажу каркаса и установке стекломагниевых плит, устройству ламинатных плит, плинтусов, электромонтажным работам, монтажу подвесных светильников, устройству подвесных потолков, демонтажу светильников, демонтажу и монтажу сендвич панелей оконных проемов.
Кроме того, заключены контракты на поставку поставку мебели (кубики интерьерные, столы модульные, шкафы, стеллажи), двух интерактивных панелей Air, 3D принтера, детского интерактивного стола Уникум-1, портативной документ камеры, ноутбуков, коврографа, настольных игр, конструкторов и курсов повышения квалификации (срок поставки - 28.08.2026).
Мероприятия подпрограммы реализуются своевременно.</t>
  </si>
  <si>
    <t>МАУ ГСЦ "Авангард" организованы и проведены мероприятия в сфере физической культуры и спорта различной направленности, в том числе конкурс «Лыжня зовет-2026» (240 человек участников). Плавательный бассейн МАУ ГСЦ "Авангард" посетило 3 400 чел., в том числе в рамках губернаторской программы "Северное долголетие" - 334 человека, на льготной основе - 2 715 человек, студентов и инвалидов - 319 человек, участников СВО и членов их семей - 32 человека. В сдаче нормативов  ГТО за отчетный период приняло участие 509 человек, из них 129 человек сдали на золотой знак ГТО, 139 человек - на серебрянный, 78 человек - на бронзовый. Для ветеранов спорта организованы и проведены 10 мероприятий с общим количеством участников - 302 человека.
Молодежные пространства СОПКИ.СПОРТ (шесть единиц) за период с 1 января по 30 июня 2026 года посетило 6 561 человек, их них 368 человек - на платной основе, 84 человека - ветераны боевых действий и участники СВО, 949 человек - пожилые люди в рамках губернаторской программы "Северное долголетие".
Проведено 61 официальное физкультурное мероприятие и спортивное соревнование.
В зимнем сезоне 2025-2026 годов проложены лыжные трассы на территории спортивного комплекса «Снежинка» (2 км, 4,5 км и 5 км), а также пять лыжных трасс в рамках проекта «Пять озер» (озера Семеновское, Среднее, Большое, Глубокое, Безымянное).
В рамках концессионного соглашения своевременно выплачивается субсидия на возмещение затрат по эксплуатации объекта спорта "Крытый каток с искусственным льдом МАУ ГСЦ "Авангард" в соответствии с заключенным концессионным соглашением.  
Своевременно обеспечивается деятельность подведомственных учреждений, реализующих программы дополнительного образования в сфере физической культуры и спорта (количество занимающихся составляет: 6 847 человек).
В соответствии с федеральными стандартами спортивной подготовки закуплено 333 единицы спортивного оборудования, инвентаря и экипировки.
Мероприятия подпрограммы реализуются своевременно</t>
  </si>
  <si>
    <t>В рамках проекта «Арктическая школа» гранты на создание современных образовательных пространств получили 13 образовательных учреждений (далее – ОУ). Кроме того, в рамках инициированной Губернатором Мурманской области А.В. Чибисом программы «На Севере – твой проект!» гранты получили два ОУ и пять дошкольных образовательных учреждения (далее - ДОУ). 
Реализуются мероприятия по созданию современной образовательной инфраструктуры в городе Мурманске: 
- ремонтные работы по ликвидации аварийных ситуаций и замене оборудования, находящегося в аварийном состоянии в 31 ОУ;
- заключены договора на выполнение работ по разработке дизайн-проекта помещений и фасада здания для реализации мероприятий по капитальному ремонту помещений и фасада в девяти ОУ и трех ДОУ;
- заключены договора на выполнение работ по разработке проектно-сметной документации на выполнение работ по монтажу слаботочных сетей в семи ОУ и четырех ДОУ;
- заключены договора на выполнение работ по разработке сметной документации на капитальный ремонт помещений с заменой инженерных сетей, фасада и кровли с прохождением экспертизы и получением положительного заключения определения достоверности сметной документации в семи ОУ и пяти ДОУ;
- заключены договора на выполнение работ по разработке проектно-сметной документации на устройство архитектурной подсветки на фасаде здания в трех ОУ;
- подготовка оснований под "умные" спортивные площадки на территории трех ОУ и "площадку ГТО" на территории одного ОУ;
- работы по обслуживанию школьных стадионов, спортивных площадок, кортов, расположенных на территориях 25 ОУ (42 спортивных объекта);
- асфальтирование территорий трех ДОУ;
- капитальный ремонт систем теплоснабжения в двух ОУ.
Кроме того, в рамках обеспечения антитеррористической защищенности муниципальных объектов образования заключены контракты на работы по установке охранной сигнализации в 33 ОУ. Реализация мероприятия заплаирована на второе полугодие 2026 года.
В рамках регионального проекта «Всё лучшее детям» проводится капитальный ремонт зданий общеобразовательных организаций:
- МБОУ г. Мурманска «Мурманский академический лицей» (работы по капитальному ремонту крыши, фасада и актового зала, срок выполнения работ: крыша – 20.08.2026, фасад – 27.08.2026, актовый зал – 10.09.2026).
На отчетную дату ведется приёмка работ по капитальному ремонту крыши. Кроме того, выполняются работы по устройству отмостки фасада, монтажу утеплителя фасада, устройству полов актового зала;
- МБОУ г Мурманска «СОШ № 36» (работы по капитальному ремонту помещений, инженерных систем и системы электроснабжения, срок выполнения работ: помещения – 27.08.2026, инженерные системы – 26.08.2026, система электроснабжения – 11.08.2026). 
В настоящее время ведутся работы по устройству полов, выравниванию стен, монтажу трубопроводов холодного и горячего водоснабжения, отопления, прокладке кабелей электроснабжения.
Кроме того, выполняется оснащение зданий указанных ОУ средствами обучения и воспитания (срок выполнения работ - до начала нового 2026/2027 учебного года). Предусмотренные проектом мероприятия реализуются в соответствии с графиком.
В рамках регионального проекта «Поддержка семьи» выполняется капитальный ремонт зданий ДОУ:
- МБДОУ г. Мурманска № 73 (работы по капитальному ремонту фасада, крыши, помещений и сети электроснабжения, срок выполнения работ: фасад – 10.09.2026, крыша – 03.09.2026, помещения и система электроснабжения – 03.09.2026);
Выполнены работы по капитальному ремонту крыши, помещений и сетей электроснабжения, ведутся работы по устройству вентилируемого фасада.
- МБДОУ г. Мурманска № 130 (работы по капитальному ремонту крыши и фасада, срок выполнения работ: крыша – 03.09.2026, фасад – 10.09.2026).
В настоящее время завершаются работы по капитальному ремонту крыши. Ведутся работы по монтажу вентилируемого фасада.
- МБДОУ г. Мурманска № 15 (работы по капитальному ремонту крыши и фасада, срок выполнения работ: крыша – 29.10.2026, фасад – 28.12.2026).
На отчетную дату ведутся подготовительные и демонтажные работы, а также монтаж строительных лесов.
Кроме того, выполняется оснащение зданий указанных ДОУ средствами обучения и воспитания (срок выполнения работ - до начала нового 2026/2027 учебного года). Предусмотренные проектом мероприятия реализуются в соответствии с графиком.
В целях повышения заинтересованности молодежи в получении педагогической профессии, привлечения выпускников профессиональных образовательных организаций и образовательных организаций высшего образования к педагогической деятельности, повышения престижа педагогической деятельности реализуются региональные и муниципальные меры поддержки педагогов (надбавки к заработной плате, поощрительные выплаты, доплаты и т.д.).
Проведено 4 городских праздника по подведению итогов муниципальных этапов всероссийских конкурсов профессионального мастерства педагогов ОУ («Воспитать человека», «Сердце отдаю детям», городской конкурс педагогов дошкольных образовательных учреждений «Ступеньки мастерства», фестиваль учителей-молодых специалистов общеобразовательных учреждений «Педагогические надежды»). Проведение конкурса профессионального мастерства «Учитель города Мурманска» запланировано на сентябрь-октябрь 2026 года.
В рамках реализации мероприятий по проведению городского праздника выпускников общеобразовательных учреждений «Последний звонок» организовано участие выпускников общеобразовательных учреждений города Мурманска в фестивале «Арктический берег».
Реализуются мероприятия по созданию условий для  выявления, поддержки и развития одаренных детей и талантливой молодежи. Проводятся конкурсные и профориентационные мероприятия для обучающихся.</t>
  </si>
  <si>
    <t>Количество отдохнувших и оздоровленных обучающихся системы образования города Мурманска составило 4 409 человек (55,1% от плана).
На базе 18 муниципальных общеобразовательных учреждений открыто 26 городских оздоровительных лагерей с дневным пребыванием детей, в которых отдохнули 
3 413 детей в возрасте от 6 до 18 лет. В филиале МБОУ г. Мурманска «Гимназия № 10» осуществлял работу оздоровительный лагерь для 45 детей-инвалидов и детей с ОВЗ. 180 мурманских школьников в возрасте от 12 до 18 лет приняли участие в профильных экспедициях по территории Кольского полуострова. 
В оздоровительных учреждениях Мурманской области отдохнули 162 мурманских школьника, в том числе в летний период – 30 человек. По путевкам Центра образования «Лапландия» организован отдых 361 ребенка и подростка в оздоровительных учреждениях Мурманской области и за ее пределами. В оздоровительных учреждениях, расположенных на Черноморском побережье России, организован отдых 199 детей и подростков в возрасте от 6 до 17 лет, в том числе 91 ребенок, находящийся в трудной жизненной ситуации и 15 детей-инвалидов, которые находились на отдыхе в сопровождении родителей. 
455 мурманских школьников приняли участие в мероприятиях Центра гражданско-патриотического воспитания "НА СЕВЕРЕ – ЖИТЬ!" и в профильных сменах "Время юных героев", организованных АНО ДПО Центр "ВОИН" на базе Центра гражданско-патриотического воспитания "НА СЕВЕРЕ – ЖИТЬ!".
С 15 по 17 мая 2026 года в районе мемориального комплекса «Долина славы» 1 457 км Федеральной трассы Мурманск – Печенга состоялся патриотический слет молодежи «МОЛОДЕЖЬ МУРМАНСКА – ПОТОМКИ СОЛДАТ ВЕЛИКОЙ ПОБЕДЫ», посвященный 81-ой годовщине Победы советского народа в Великой Отечественной войне 1941-1945 гг., 82-й годовщине разгрома немецко-фашистских войск в Советском Заполярье и памяти Л.В. Журина (количество участников в возрасте от 18 до 35 лет - 50 человек).
В целях организации полезной занятости подростков на территории города Мурманска в рамках проекта «Работа рядом» в образовательных организациях для несовершеннолетних граждан в возрасте от 14 до 18 лет создано 458 рабочих мест, на базе МАУ МП "Молодежь51" - 16 дополнительных рабочих мест, в ММБУ «Управление дорожного хозяйства» - 100 рабочих мест. Дополнительно несовершеннолетние граждане получили материальную помощь от ГОБУ «Центр занятости населения г. Мурманска» за отработанный период.
Мероприятия подпрограммы реализуются своевременно.</t>
  </si>
  <si>
    <t xml:space="preserve">Количество субъектов МСП составляет 14 181 ед. (542 субъекта на 10 тыс. человек населения). 
Обеспечено функционирование Портала информационной поддержки МСП Координационного совета по вопросам МСП при администрации города Мурманска (5 940 посетителей, 14 577 просмотров). Создан и функционирует Координационный совет по вопросам МСП (проведено одно заседание). Сформирована и работает инфраструктура поддержки субъектов МСП, организации которой осуществляют деятельность по поддержке и развитию предпринимательства.
В третьем квартале планируется к проведению заседания комиссии по рассмотрению заявок на участие в отборе на предоставление субсидий для возмещения части затрат самозанятым гражданам в городе Мурманске (прием заявок - в период с 29.06.2026 по 31.07.2026, заседание комиссии - не позднее 18.09.2026). 
В перечень муниципального имущества города Мурманска, предназначенного для оказания имущественной поддержки субъектам МСП и самозанятым гражданам, включено 102 объекта. С согласия Координационного совета по вопросам МСП при администрации города Мурманска из перечня исключено шесть объектов. 55 муниципальных объектов передано субъектам МСП и самозанятым гражданам в качестве имущественной поддержки. Также заключены новые соглашения и соглашения о продлении на новый срок договоров аренды с субъектами МСП и самозанятыми гражданами (18 штук).
За отчетный период в реестр объектов потребительского рынка города Мурманска внесено 46 записей, в торговый реестр Мурманской области - 29 записей. 
Проведено четыре мероприятия выездной торговли (28 участников).
</t>
  </si>
  <si>
    <t>Реализованы мероприятия по повышению инвестиционной привлекательности города Мурманска: 
- обеспечение функционирования Инвестиционного портала города Мурманска (3 071 посетитель, 6 582 просмотра), Информационного портала международного сотрудничества города Мурманска (1 360 посетителей, 2 670 просмотров);
- актуализация в соответствии с критериями Муниципального инвестиционного стандарта Инвестиционного профиля городского округа город-герой Мурманск, который содержит необходимые сведения для потенциальных инвесторов, актуализация электронных версий реестра и каталога инвестиционных проектов;
- приобретение статистических работ Мурманскстата;
- разработка и мониторинг документов стратегического планирования: муниципальных программ города Мурманска.
Произведена оплата членских взносов за участие муниципального образования город Мурманск в в Ассоциации экономического взаимодействия «Союз городов Заполярья и Крайнего Севера» (740,1 тыс. руб.), в Союзе муниципальных контрольно-счетных органов (75,0 тыс. рублей).
Кроме того, представители города Мурманска приняли участие в восьми конгрессно-выставочных и международных мероприятиях.
В целях развития туристской деятельности:
-  обеспечено функционирование туристического портала города Мурманска (14 912 посетителя, 25 341 просмотр);
- регулярно осуществлялся мониторинг объема въездного туристского потока (101,0 тыс. человек).
Реализация мероприятий подпрограммы осуществляется своевременно</t>
  </si>
  <si>
    <t>Подпрограммой предусмотрено выполнение следующих мероприятий: 
1.  Разработка проектной документации и капитальный ремонт объекта "Транспортно-пешеходный узел проспекта Ленина и улицы Профсоюзов в городе Мурманске".
2. Ремонт асфальтобетонного покрытия 29 участков автомобильных дорог в целях приведения их в надлежащее состояние (работы планируется завершить до 31 августа текущего года). 
Кроме того, в рамках регионального проекта «Региональная и местная дорожная сеть» заключены договоры на ремонт 13 участков автодорог. Работы ведутся на всех участках:
- ул. Академика Павлова (от просп. Кирова до ул. Радищева) – ведутся демонтажные работы, готовность объекта – 12%;
- ул. Радищева (от ул. Академика Книповича до ул. Академика Павлова с разворотным кольцом) – ведутся демонтажные работы, готовность объекта – 9%;
- ул. Шевченко (от д. 36 по ул. Шевченко до Восточно-объездной дороги) – выполнены демонтажные работы, устройство бортового камня, укладка выравнивающего слоя асфальтобетонного покрытия, ведутся работы по укладке верхнего слоя асфальтобетонного покрытия проезжей части, готовность объекта – 80%;
- ул. Академика Книповича (от ул. Полярные Зори до ул. Радищева) – выполнены демонтажные работы, устройство бортового камня, укладка выравнивающего слоя асфальтобетонного покрытия, ведутся работы по восстановлению колодцев, укладке асфальтобетонного покрытия тротуаров, монтаж ограждений, готовность объекта – 83%;
- ул. Скальная – выполнены демонтажные работы, устройство бортового камня, укладка выравнивающего слоя асфальтобетонного покрытия, восстановление колодцев, укладка асфальтобетонного покрытия тротуаров, готовность объекта – 81%;
- ул. Беринга – выполнены работы по фрезерованию проезжей части, укладке выравнивающего и верхнего слоя проезжей части, ведется демонтаж тротуаров, устройство бортового камня, восстановление колодцев, готовность объекта – 68%;
- ул. Юрия Гагарина (от просп. Героев-североморцев до ул. Павлика Морозова) – выполнены работы по фрезерованию проезжей части, укладке выравнивающего слоя проезжей части, ведется разборка тротуаров, демонтаж и устройство бортового камня, готовность объекта – 50%;
- ул. Павлика Морозова (от ул. Гагарина до ул. Свердлова) – выполнены демонтажные работы, укладка выравнивающего слоя проезжей части, ведется устройство бортового камня, восстановление колодцев, укладка покрытия тротуаров, готовность объекта – 77%;
- ул. Капитана Егорова (от просп. Ленина до д. 17 по ул. Капитана Егорова) – ведется демонтаж и монтаж бортового камня, готовность объекта – 23%;
- ул. Юрия Гагарина (от ул. Павлика Морозова до ул. Магомета Гаджиева) – выполнены демонтажные работы, укладка выравнивающего и верхнего слоя асфальтобетонного покрытия проезжей части, ведутся восстановление колодцев, устройство бортового камня, укрепление обочин из ФАМ, готовность объекта – 75%;
- проезд от ул. Адмирала Лобова до д. 14 корп. 1 по ул. Алексея Хлобыслова – ведутся демонтажные работы, готовность объекта – 38%;
- проезд Ледокольный (от д. 7 по пр. Ледокольный до просп. Кольский) – выполнены демонтажные работы, ведется устройство бортового камня, готовность объекта – 45%;
- пр. Серпантин (от пешеходного перехода до Верхне-Ростинского шоссе) – выполнены демонтажные работы, ведется устройство бортового камня, готовность объекта –52%.
Плановый срок окончания работ – 31.08.2026.</t>
  </si>
  <si>
    <t>Содержание автомобильных дорог (в том числе их уборка), объектов технических средств, объектов озеленения и благоустройства, городских кладбищ, системы наружного освещения осуществляется своевременно. Своевременно осуществляется оказание услуг по перевозке в морг безродных, невостребованных и неопознанных тел умерших (128 единиц или 35,5% от плана).
Мероприятия подпрограммы реализуются своевременно.</t>
  </si>
  <si>
    <t>Предоставление субсидии на возмещение недополученных доходов транспортным организациям, осуществляющим регулярные перевозки пассажиров и багажа на муниципальных маршрутах по реализуемым тарифам в связи с предоставлением льготы на проезд, установленной муниципальным нормативным правовым актом, осуществляется своевременно. Количество реализованных билетов - 1 136 единиц (113,6% от плана).</t>
  </si>
  <si>
    <t>Выполнено 109 мероприятий по обеспечению сохранности пустующих муниципальных помещений и нежилых зданий.
Оформлены наследственные права в количестве 29 единиц (100% от плана).
Изготовлена техническая документация в отношении 11 объектов (9,2% от плана), ведутся работы в отношении 5 объектов. Работы проводятся по мере необходимости.
Проведена оценка рыночной стоимости 159 объектов (28,1% от плана).
Заключено два муниципальных контракта на выполнение работ по модернизации, развитию и сопровождению программных комплексов по учету имущества и правоотношений (по данным контрактам выполнение работ планируется в третьем квартале текущего года).
Своевременно обеспечивается деятельность ММКУ «ЦКИМИ» и ММКУ «Управление капитального строительства». Своевременно осуществляется оплата счетов согласно заключенным муниципальным контрактам на внесение платы за жилищно-коммунальные услуги, оказанные уполномоченными юридическими лицами. 
Установлено 129 индивидуальных приборов учета в пустующих муниципальных помещениях, расположенных в многоквартирных домах города Мурманска. Заключен муниципальный контракт на выполнение работ по техническому обслуживанию внутриквартирного газового оборудования в пустующих муниципальных жилых помещениях в многоквартирных домах.
Приобретена снегоуборочная техника в количестве 15 единиц.
Выполнен текущий ремонт 23 квартир/помещений. Работы ведутся: по текущему ремонту - в 16 квартирах/помещениях, по капитальному ремонту - в одной квартире (срок завершения работ – третий квартал 2026 года).
В целях демонтажа объекта незавершённого строительства (здания трансформаторной подстанции по ул. Полярные зори, в районе д. 17, кор. 3) АО "МОЭСК" не выполнило работы по переустройству линейных объектов (кабельных сетей), в связи с чем выполнить работы по сносу трансформаторной подстанции на отчетную дату не представляется возможным. Администрацией города Мурманска в отношении АО "МОЭСК" ведется претензионно-исковая работа.</t>
  </si>
  <si>
    <t>Подпрограммой предусмотрено проведение кадастровых работ по двум земельным участкам под муниципальными объектами недвижимого имущества (кадастровые работы выполняются по мере необходимости). Выполнение работ запланировано на третий квартал текущего года.</t>
  </si>
  <si>
    <t xml:space="preserve">Расселенная площадь жилых помещений в МКД, признанных аварийными после 01.01.2017, составила 184,33 кв.м (27,5% от плана), количество расселенных жилых помещений - пять единиц (19,2% от плана), количество переселенных граждан - 12 человек (27,9% от плана).
Выполнены кадастровые работы в отношении одного земельного участка, занимаемого МКД, признанным аварийным и подлежащим сносу.
Кроме того, заключены муниципальные контракты на выполнение работ по сносу четырех аварийных МКД. На отчетную дату снесено три аварийных МКД (ведутся работы по благоустройству прилегающих территорий), работы по сносу одного аварийного МКД находятся на исполнении.
Ограничен доступ в 16 МКД, признанных аварийными (320% от плана).
В рамках реализации регионального проекта "Жилье" для переселения 108 человек из 49 жилых помещений, признанных аварийными, общей площадью 2 159,8 кв.м., запланировано:
1. Предоставление благоустроенных жилых помещений в строящихся домах города Мурманска (после ввода домов в эксплуатацию и передачи жилых помещений 
в собственность муниципального образования город Мурманск).
Первоначальный срок передачи жилых помещений по контракту – не позднее 01.07.2026.
Подрядной организацией направлено письмо в комитет имущественных отношений города Мурманска (далее – Комитет) о продлении сроков строительства на 2 месяца.
Комитетом в отношении подрядной организации будет проводится претензионно-исковая работа в соответствии с Федеральным законом Российской Федерации от 05.04.2026 № 44-ФЗ.
Планируемый срок передачи жилых помещений – 31.08.2026.
2. Приобретение жилых помещений на вторичном рынке жилья (поданы заявки на приобретение помещений);
3. Предоставление выплаты выкупной стоимости собственникам жилых помещений (подготавливается документация).
На отчетную дату переселение граждан не осуществлялось.
Мероприятия подпрограммы реализуются своевременно
</t>
  </si>
  <si>
    <t>За отчетный период было опубликовано четыре извещения о проведении закупок на приобретение жилого помещения – двухкомнатной квартиры. Все закупки не состоялись по причине отсутствия заявок. 
Работа по осуществлению закупок продолжается.</t>
  </si>
  <si>
    <t>В рамках мероприятия по капитальному и текущему ремонту муниципальных коммунальных объектов подготовлена документация для повторного размещения закупки на определение подрядчика на выполнение работ по подготовке проектной документации в целях капитального ремонта объекта капитального строительства "Сеть электроснабжения к многоквартирному дому 8/2 по улице Карла Маркса в городе Мурманске".
Планируемый срок заключения муниципального контракта - третий квартал 2026 года.
Низкое исполние мероприятия связано с уменьшением бюджетных ассигнований, а также планируемым сроком заключения муниципального контракта для подготовки проектной документации в третьем квартале 2026 года. 
Заключено 12 муниципальных контрактов на выполнение работ по устранению аварий на бесхозных, муниципальных сетях и объектах коммунального хозяйства (устранены аварии на 20 объектах коммунального хозяйства).
В целях организации бесперебойного теплоснабжения населения района Дровяного ведутся работы по созданию блочно-модульной котельной на топливной щепе по улице Юрия Смирнова и по реконструкции дизельной котельной по улице Прибрежной  (с заменой котельного блока на блок, работающий на древесной щепе) подрядной организацией разработана проектно-сметная документация, получено положительное заключение негосударственной экспертизы проектной документации, проводится экспертиза сметной стоимости работ, выполняются строительно-монтажные работы.
Одной организации предоставлены субсидии на финансовое обеспечение затрат в целях создания условий для возможности поддержания МКД, в установленном порядке признанных аварийными и подлежащими сносу, в нормативном состоянии.
Мероприятия подпрограммы реализуются своевременно</t>
  </si>
  <si>
    <t>За отчетный период произведен отлов 175 животных без владельцев. Количество трупов животных, подобранных на территории города Мурманска, - 80 единиц. Количество животных без владельцев, принятых в муниципальную собственность, - 441 голова (126% от плана).
Мероприятия подпрограммы выполняются своевременно</t>
  </si>
  <si>
    <t>В рамках подпрограммы поощрены 20 наиболее отличившихся сотрудников полиции и четыре гражданина, принявшие активное участие в охране общественного порядка (40% от плана).
Изготовлено 15 тыс. единиц печатной продукции, посвященной профилактике экстремизма, терроризма и противоправных деяний (100% от плана), размещено 8 публикаций, направленные на добровольную сдачу гражданами оружия и боеприпасов (53,4% от плана). 
Проведено 17 мероприятий в сфере молодежной политики, образования, культуры, физической культуры и спорта, направленных на формирование среди населения стойкого неприятия идеологии терроризма, экстремизма, в том числе на межнациональной, религиозной почве, а также негативного отношения к любым формам противоправных деяний (60,7% от плана). 
Приобретение двух единиц программных продуктов в целях развития, содержания аппаратно-программного комплекса «Профилактика преступлений и правонарушений» планируется во втором полугодии 2025 года.
Значительная часть мероприятий планируется к выполнению во втором полугодии текущего года.</t>
  </si>
  <si>
    <t>За отчетный период поисковые и аварийно-спасательные работы выполнялись своевременно (количество принятых и обработанных обращений по системе 112 – 70 059 единиц, количество принятых и обработанных заявок органом повседневного управления о фактах возникновения ЧС – 827 единиц). Образовательные программы подготовки, переподготовки, повышения квалификации руководителей, специалистов, рабочих, учащихся и студентов прошли 178 человек (50,6% от плана).</t>
  </si>
  <si>
    <t>Подпрограммой предусмотрено приобретение учебного материала для наглядной агитации, обучения населения и подготовки должностных лиц в количестве 170 единиц. Соответствующий муниципальный контракт планируется к заключению во втором полугодии 2026 года.</t>
  </si>
  <si>
    <t>Подпрограммой предусмотрено изготовление печатной продукции антикоррупционной тематики в количестве 80 единиц. Заключение соответствующего муниципального контракта планируется во втором полугодии 2026 года.</t>
  </si>
  <si>
    <t xml:space="preserve">Трудоустроено 20 граждан, зарегистрированных в органах службы занятости в целях поиска подходящей работы (40% от плана). Дополнительные меры социальной поддержки (выдача талонов на бесплатное посещение бань, выдача талонов на бесплатное питание и т.д.) предоставлены 1 100 гражданам (114,8% от плана). Предоставлена материальная помощь 582 гражданам, оказавшимся в трудной жизненной ситуации (58,2% от плана).
Своевременно обеспечена реализация льгот лицам, удостоенным звания «Почетный гражданин города-героя Мурманска».
Заключен контракт на выполнение ремонта 1 квартиры ветерана Великой Отечественной войны (50% от плана) со сроком выполнеия работ в третьем квартале текущего года. 
Единовременная материальная помощь в связи с празднованием Дня Победы предоставлена семи участникам и инвалидам Великой Отечественной войны. 
Дополнительное пенсионное обеспечение предоставлено 382 муниципальным служащим в ОМСУ муниципального образования город Мурманск и лицам, замещавшим муниципальные должности в муниципальном образовании город Мурманск.
Предоставлена выплата вознаграждения 86 опекунам совершеннолетних недееспособных граждан (153,6% от плана).
50 получателям предоставлена ЕЖКВ в связи с упразднением пгт. Росляково (94,3% от плана).
Предоставлено 20 выплат в целях возмещения расходов по гарантированному перечню услуг по погребению.
Мероприятия подпрограммы реализуются своевременно
</t>
  </si>
  <si>
    <t xml:space="preserve">Своевременно осуществляется обеспечение деятельности учреждений в сфере культуры и искусства. За отчетный период учреждениями проведено свыше 1 678 мероприятий, в том числе 16 общегородских праздничных мероприятий. 
Во втором полугодии текущего года также планируется:
- проведение ежегодного конкурса детского рисунка «Я люблю мой город»:
- предоставление субсидий НКО на проведение пяти мероприятий в сфере культуры. 
- вручение 10 премий Главы  города Мурманска.
Мероприятия подпрограммы реализуются своевременно.
</t>
  </si>
  <si>
    <t>Заключены муниципальные контракты на выполнение работ по сносу пяти аварийных МКД. На отчетную дату аварийные МКД снесены, выполнено благоустройство трех прилегающих территорий, срок окончания благоустройства двух территорий - август текущего года.
Кроме того, заключено три муниципальных контракта на выполнение работ по сносу 10 аварийных МКД. Работы по сносу, а также благоустройству прилегающих территорий запланированы на весенне-летний период 2027 года.
Ограничен доступ в 24 МКД, признанных аварийными  (480% от плана).
На отчетную дату расселенная площадь жилых помещений в МКД, признанных аварийными до 01.01.2017, составила 557,7 кв.м, количество расселенных жилых помещений - 16 единиц, количество переселенных граждан - 25 человек.
Мероприятия подпрограммы реализуются в соответствии с графиком.</t>
  </si>
  <si>
    <t xml:space="preserve">Право на получение социальной выплаты на приобретение (строительство) жилья удостоверяется именным документом - Свидетельством о праве на получение социальной выплаты на приобретение (строительство) жилья (далее – Свидетельство).
За первое полугодие 2026 года выдано 88 Свидетельств. По состоянию на 01.07.2026 улучшили свои жилищные условия 50 семей (в том числе две многодетные семьи). 
Кроме того, семи семьям (35% от плана) перечислены дополнительные социальные выплаты в связи с рождением ребенка за счет средств бюджета муниципального образования город Мурманск на общую сумму 756,6 тыс. рублей.
Запланировано заключение муниципального контракта на изготовление печатной продукции для информирования семей о возможности получения социальной выплаты на приобретение (строительство) жилья. Оплата по контракту, а также заключение дополнительного контракта на выполнение аналогичных работ, планируется во втором полугодии текущего года.
Единовременную денежную выплату на улучшение жилищных условий получили 15 многодетных семьей (83,3% от плана), за отчетный период 10 многодетных семей улучшили свои жилищные условия с использованием единовременной денежной выплаты.
</t>
  </si>
  <si>
    <t>В рамках проведения архитектурных конкурсов для поиска наиболее подходящих решений для конкретного объекта и выполнение работ по инженерным изысканиям в целях получения исходных материалов для подготовки схемы размещения гаражей, в настояшее время осуществляется подготовка документации для проведения архитектурного конкурса (проведение запланировано в третьем квартале текущего года).
В рамках мероприятия по обеспечению земельными участками, предоставленными под строительство, в том числе многодетным семьям на безвозмездной основе, объектами коммунальной инфраструктуры, некапитальными сооружениями, стоянками технических или других средств передвижения, заключен договор с ресурсоснабжающей организацией на технологическое присоединение к сетям водоснабжения земельных участков, расположенных в кадастровом квартале 51:20:0001318 (проезд Ледокольный). Срок окончания работ по договору на технологическое присоединение к сетям водоснабжения - 30.11.2026, окончательная оплата будет произведена после приемки работ. Проведение аукциона, предметом которого является выполнение работ по инженерным изысканиям, запланировано на третий квартал 2026 года ввиду длительного срока получения коммерческихх предложений.</t>
  </si>
  <si>
    <t xml:space="preserve">Проведено 11 мероприятий, направленных на сохранение военно-исторических традиций, повышение престижа военной службы, формирование патриотического сознания населения города Мурманска (61,2% от плана), а также одно мероприятие, направленное на поддержку общественных и гражданских инициатив (20% от плана). Кроме того, одной подшефной воинской части, имеющей долгосрочные шефские связи с администрацией города Мурманска (11,1% от плана), оказана помощь для улучшения социально-бытовых условий военнослужащих. Основная часть работы в рамках указанных мероприятий запланирована к проведению во втором полугодии текущего года. 
Во втором полугодии текущего года предусмотрено вручение премий Главы города Мурманска "За активную общественную работу», а также предоставление субсидий СО НКО в рамках конкурсного отбора социально значимых проектов. 
Мероприятия подпрограммы реализуются в соответствии с графиком.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</si>
</sst>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0.00\ _₽_-;\-* #,##0.00\ _₽_-;_-* &quot;-&quot;??\ _₽_-;_-@_-"/>
    <numFmt numFmtId="165" formatCode="#,##0.000"/>
    <numFmt numFmtId="166" formatCode="#,##0.0"/>
    <numFmt numFmtId="167" formatCode="0.0%"/>
    <numFmt numFmtId="168" formatCode="_-* #,##0.00_р_._-;\-* #,##0.00_р_._-;_-* &quot;-&quot;??_р_._-;_-@_-"/>
  </numFmts>
  <fonts count="18" x14ac:knownFonts="1">
    <font>
      <sz val="11"/>
      <color theme="1"/>
      <name val="Calibri"/>
      <family val="2"/>
      <charset val="204"/>
      <scheme val="minor"/>
    </font>
    <font>
      <sz val="11"/>
      <color theme="1"/>
      <name val="Calibri"/>
      <family val="2"/>
      <charset val="204"/>
      <scheme val="minor"/>
    </font>
    <font>
      <sz val="12"/>
      <color theme="1"/>
      <name val="Times New Roman"/>
      <family val="1"/>
      <charset val="204"/>
    </font>
    <font>
      <sz val="12"/>
      <color indexed="8"/>
      <name val="Times New Roman"/>
      <family val="1"/>
      <charset val="204"/>
    </font>
    <font>
      <sz val="11"/>
      <color indexed="8"/>
      <name val="Calibri"/>
      <family val="2"/>
      <charset val="204"/>
    </font>
    <font>
      <b/>
      <sz val="14"/>
      <color theme="1"/>
      <name val="Times New Roman"/>
      <family val="1"/>
      <charset val="204"/>
    </font>
    <font>
      <i/>
      <sz val="11"/>
      <color theme="1"/>
      <name val="Times New Roman"/>
      <family val="1"/>
      <charset val="204"/>
    </font>
    <font>
      <i/>
      <sz val="12"/>
      <color theme="1"/>
      <name val="Times New Roman"/>
      <family val="1"/>
      <charset val="204"/>
    </font>
    <font>
      <i/>
      <u/>
      <sz val="12"/>
      <color theme="1"/>
      <name val="Times New Roman"/>
      <family val="1"/>
      <charset val="204"/>
    </font>
    <font>
      <sz val="11"/>
      <color theme="1"/>
      <name val="Calibri"/>
      <family val="2"/>
      <scheme val="minor"/>
    </font>
    <font>
      <sz val="10"/>
      <color rgb="FF000000"/>
      <name val="Arial Cyr"/>
    </font>
    <font>
      <i/>
      <sz val="10"/>
      <color theme="1"/>
      <name val="Times New Roman"/>
      <family val="1"/>
      <charset val="204"/>
    </font>
    <font>
      <i/>
      <u/>
      <sz val="10"/>
      <color theme="1"/>
      <name val="Times New Roman"/>
      <family val="1"/>
      <charset val="204"/>
    </font>
    <font>
      <b/>
      <sz val="12"/>
      <color indexed="8"/>
      <name val="Times New Roman"/>
      <family val="1"/>
      <charset val="204"/>
    </font>
    <font>
      <sz val="12"/>
      <name val="Times New Roman"/>
      <family val="1"/>
      <charset val="204"/>
    </font>
    <font>
      <b/>
      <sz val="12"/>
      <name val="Times New Roman"/>
      <family val="1"/>
      <charset val="204"/>
    </font>
    <font>
      <sz val="12"/>
      <color rgb="FF000000"/>
      <name val="Times New Roman"/>
      <family val="1"/>
      <charset val="204"/>
    </font>
    <font>
      <i/>
      <sz val="11"/>
      <name val="Times New Roman"/>
      <family val="1"/>
      <charset val="204"/>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99FFCC"/>
        <bgColor indexed="64"/>
      </patternFill>
    </fill>
    <fill>
      <patternFill patternType="solid">
        <fgColor rgb="FF99FFCC"/>
        <bgColor rgb="FF000000"/>
      </patternFill>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9">
    <xf numFmtId="0" fontId="0" fillId="0" borderId="0"/>
    <xf numFmtId="0" fontId="1" fillId="0" borderId="0"/>
    <xf numFmtId="9" fontId="4" fillId="0" borderId="0" applyFont="0" applyFill="0" applyBorder="0" applyAlignment="0" applyProtection="0"/>
    <xf numFmtId="168" fontId="4" fillId="0" borderId="0" applyFont="0" applyFill="0" applyBorder="0" applyAlignment="0" applyProtection="0"/>
    <xf numFmtId="0" fontId="1" fillId="0" borderId="0"/>
    <xf numFmtId="0" fontId="9" fillId="0" borderId="0"/>
    <xf numFmtId="4" fontId="10" fillId="0" borderId="11">
      <alignment horizontal="right" vertical="top" shrinkToFit="1"/>
    </xf>
    <xf numFmtId="164" fontId="1" fillId="0" borderId="0" applyFont="0" applyFill="0" applyBorder="0" applyAlignment="0" applyProtection="0"/>
    <xf numFmtId="43" fontId="1" fillId="0" borderId="0" applyFont="0" applyFill="0" applyBorder="0" applyAlignment="0" applyProtection="0"/>
  </cellStyleXfs>
  <cellXfs count="121">
    <xf numFmtId="0" fontId="0" fillId="0" borderId="0" xfId="0"/>
    <xf numFmtId="49" fontId="2" fillId="0" borderId="0" xfId="0" applyNumberFormat="1" applyFont="1" applyAlignment="1">
      <alignment horizontal="left" vertical="top" wrapText="1"/>
    </xf>
    <xf numFmtId="0" fontId="2" fillId="0" borderId="0" xfId="0" applyFont="1" applyAlignment="1">
      <alignment horizontal="left" vertical="top" wrapText="1"/>
    </xf>
    <xf numFmtId="49" fontId="6" fillId="0" borderId="0" xfId="0" applyNumberFormat="1" applyFont="1" applyAlignment="1">
      <alignment horizontal="left" vertical="top" wrapText="1"/>
    </xf>
    <xf numFmtId="0" fontId="6" fillId="0" borderId="0" xfId="0" applyFont="1" applyAlignment="1">
      <alignment horizontal="left" vertical="top" wrapText="1"/>
    </xf>
    <xf numFmtId="0" fontId="3" fillId="2" borderId="1" xfId="1" applyFont="1" applyFill="1" applyBorder="1" applyAlignment="1">
      <alignment horizontal="left" vertical="top" wrapText="1"/>
    </xf>
    <xf numFmtId="166" fontId="3" fillId="2" borderId="1" xfId="1" applyNumberFormat="1" applyFont="1" applyFill="1" applyBorder="1" applyAlignment="1">
      <alignment horizontal="left" vertical="top" wrapText="1"/>
    </xf>
    <xf numFmtId="167" fontId="3" fillId="0" borderId="1" xfId="2" applyNumberFormat="1" applyFont="1" applyFill="1" applyBorder="1" applyAlignment="1">
      <alignment horizontal="left" vertical="top" wrapText="1"/>
    </xf>
    <xf numFmtId="167" fontId="3" fillId="3" borderId="1" xfId="2" applyNumberFormat="1" applyFont="1" applyFill="1" applyBorder="1" applyAlignment="1">
      <alignment horizontal="left" vertical="top" wrapText="1"/>
    </xf>
    <xf numFmtId="0" fontId="3" fillId="4" borderId="1" xfId="1" applyFont="1" applyFill="1" applyBorder="1" applyAlignment="1">
      <alignment horizontal="left" vertical="top" wrapText="1"/>
    </xf>
    <xf numFmtId="166" fontId="3" fillId="4" borderId="1" xfId="1" applyNumberFormat="1" applyFont="1" applyFill="1" applyBorder="1" applyAlignment="1">
      <alignment horizontal="left" vertical="top" wrapText="1"/>
    </xf>
    <xf numFmtId="167" fontId="3" fillId="4" borderId="1" xfId="2" applyNumberFormat="1" applyFont="1" applyFill="1" applyBorder="1" applyAlignment="1">
      <alignment horizontal="left" vertical="top" wrapText="1"/>
    </xf>
    <xf numFmtId="49" fontId="2" fillId="0" borderId="1" xfId="0" applyNumberFormat="1" applyFont="1" applyBorder="1" applyAlignment="1">
      <alignment horizontal="left" vertical="top" wrapText="1"/>
    </xf>
    <xf numFmtId="0" fontId="2" fillId="0" borderId="1" xfId="0" applyFont="1" applyBorder="1" applyAlignment="1">
      <alignment horizontal="left" vertical="top" wrapText="1"/>
    </xf>
    <xf numFmtId="0" fontId="2" fillId="0" borderId="0" xfId="0" applyFont="1" applyAlignment="1">
      <alignment horizontal="center" vertical="top" wrapText="1"/>
    </xf>
    <xf numFmtId="0" fontId="3" fillId="2" borderId="3" xfId="1" applyFont="1" applyFill="1" applyBorder="1" applyAlignment="1">
      <alignment vertical="top" wrapText="1"/>
    </xf>
    <xf numFmtId="0" fontId="3" fillId="2" borderId="5" xfId="1" applyFont="1" applyFill="1" applyBorder="1" applyAlignment="1">
      <alignment vertical="top" wrapText="1"/>
    </xf>
    <xf numFmtId="166" fontId="3" fillId="2" borderId="5" xfId="1" applyNumberFormat="1" applyFont="1" applyFill="1" applyBorder="1" applyAlignment="1">
      <alignment vertical="top" wrapText="1"/>
    </xf>
    <xf numFmtId="167" fontId="3" fillId="3" borderId="3" xfId="2" applyNumberFormat="1" applyFont="1" applyFill="1" applyBorder="1" applyAlignment="1">
      <alignment vertical="top" wrapText="1"/>
    </xf>
    <xf numFmtId="167" fontId="3" fillId="3" borderId="5" xfId="2" applyNumberFormat="1" applyFont="1" applyFill="1" applyBorder="1" applyAlignment="1">
      <alignment vertical="top" wrapText="1"/>
    </xf>
    <xf numFmtId="166" fontId="3" fillId="2" borderId="3" xfId="1" applyNumberFormat="1" applyFont="1" applyFill="1" applyBorder="1" applyAlignment="1">
      <alignment horizontal="left" vertical="top" wrapText="1"/>
    </xf>
    <xf numFmtId="166" fontId="3" fillId="2" borderId="5" xfId="1" applyNumberFormat="1" applyFont="1" applyFill="1" applyBorder="1" applyAlignment="1">
      <alignment horizontal="left" vertical="top" wrapText="1"/>
    </xf>
    <xf numFmtId="167" fontId="13" fillId="4" borderId="1" xfId="2" applyNumberFormat="1" applyFont="1" applyFill="1" applyBorder="1" applyAlignment="1">
      <alignment horizontal="left" vertical="top" wrapText="1"/>
    </xf>
    <xf numFmtId="166" fontId="14" fillId="0" borderId="1" xfId="8" applyNumberFormat="1" applyFont="1" applyFill="1" applyBorder="1" applyAlignment="1">
      <alignment horizontal="left" wrapText="1"/>
    </xf>
    <xf numFmtId="166" fontId="15" fillId="5" borderId="1" xfId="8" applyNumberFormat="1" applyFont="1" applyFill="1" applyBorder="1" applyAlignment="1">
      <alignment horizontal="left" wrapText="1"/>
    </xf>
    <xf numFmtId="166" fontId="15" fillId="4" borderId="1" xfId="8" applyNumberFormat="1" applyFont="1" applyFill="1" applyBorder="1" applyAlignment="1">
      <alignment horizontal="left" wrapText="1"/>
    </xf>
    <xf numFmtId="166" fontId="3" fillId="0" borderId="1" xfId="1" applyNumberFormat="1" applyFont="1" applyBorder="1" applyAlignment="1">
      <alignment horizontal="left" vertical="top" wrapText="1"/>
    </xf>
    <xf numFmtId="166" fontId="13" fillId="4" borderId="1" xfId="1" applyNumberFormat="1" applyFont="1" applyFill="1" applyBorder="1" applyAlignment="1">
      <alignment horizontal="left" vertical="top" wrapText="1"/>
    </xf>
    <xf numFmtId="166" fontId="14" fillId="0" borderId="1" xfId="8" applyNumberFormat="1" applyFont="1" applyFill="1" applyBorder="1" applyAlignment="1">
      <alignment horizontal="left" vertical="top" wrapText="1"/>
    </xf>
    <xf numFmtId="166" fontId="15" fillId="5" borderId="1" xfId="8" applyNumberFormat="1" applyFont="1" applyFill="1" applyBorder="1" applyAlignment="1">
      <alignment horizontal="left" vertical="top" wrapText="1"/>
    </xf>
    <xf numFmtId="166" fontId="15" fillId="4" borderId="1" xfId="8" applyNumberFormat="1" applyFont="1" applyFill="1" applyBorder="1" applyAlignment="1">
      <alignment horizontal="left" vertical="top" wrapText="1"/>
    </xf>
    <xf numFmtId="166" fontId="16" fillId="0" borderId="1" xfId="8" applyNumberFormat="1" applyFont="1" applyFill="1" applyBorder="1" applyAlignment="1">
      <alignment horizontal="left" vertical="top" wrapText="1"/>
    </xf>
    <xf numFmtId="0" fontId="6" fillId="0" borderId="0" xfId="0" applyFont="1" applyAlignment="1">
      <alignment vertical="top" wrapText="1"/>
    </xf>
    <xf numFmtId="0" fontId="2" fillId="0" borderId="0" xfId="0" applyFont="1" applyAlignment="1">
      <alignment vertical="top" wrapText="1"/>
    </xf>
    <xf numFmtId="0" fontId="2" fillId="0" borderId="1" xfId="0" applyFont="1" applyBorder="1" applyAlignment="1">
      <alignment vertical="top" wrapText="1"/>
    </xf>
    <xf numFmtId="0" fontId="2" fillId="0" borderId="1" xfId="0" applyFont="1" applyBorder="1" applyAlignment="1">
      <alignment horizontal="center" vertical="center" wrapText="1"/>
    </xf>
    <xf numFmtId="166" fontId="2" fillId="0" borderId="1" xfId="0" applyNumberFormat="1" applyFont="1" applyBorder="1" applyAlignment="1">
      <alignment horizontal="center" vertical="center" wrapText="1"/>
    </xf>
    <xf numFmtId="0" fontId="14" fillId="0" borderId="5" xfId="0" applyFont="1" applyBorder="1" applyAlignment="1">
      <alignment horizontal="left" vertical="top" wrapText="1"/>
    </xf>
    <xf numFmtId="0" fontId="17" fillId="0" borderId="0" xfId="0" applyFont="1" applyAlignment="1">
      <alignment horizontal="center" vertical="center" wrapText="1"/>
    </xf>
    <xf numFmtId="0" fontId="14" fillId="0" borderId="0" xfId="0" applyFont="1" applyAlignment="1">
      <alignment horizontal="left" vertical="top" wrapText="1"/>
    </xf>
    <xf numFmtId="0" fontId="14" fillId="0" borderId="1" xfId="0" applyFont="1" applyBorder="1" applyAlignment="1">
      <alignment horizontal="left" vertical="top" wrapText="1"/>
    </xf>
    <xf numFmtId="0" fontId="14" fillId="0" borderId="3" xfId="0" applyFont="1" applyBorder="1" applyAlignment="1">
      <alignment horizontal="left" vertical="top" wrapText="1"/>
    </xf>
    <xf numFmtId="0" fontId="14" fillId="0" borderId="4" xfId="0" applyFont="1" applyBorder="1" applyAlignment="1">
      <alignment horizontal="left" vertical="top" wrapText="1"/>
    </xf>
    <xf numFmtId="0" fontId="14" fillId="0" borderId="5" xfId="0" applyFont="1" applyBorder="1" applyAlignment="1">
      <alignment horizontal="left" vertical="top" wrapText="1"/>
    </xf>
    <xf numFmtId="49" fontId="2" fillId="0" borderId="3" xfId="0" applyNumberFormat="1" applyFont="1" applyBorder="1" applyAlignment="1">
      <alignment horizontal="center" vertical="top" wrapText="1"/>
    </xf>
    <xf numFmtId="49" fontId="2" fillId="0" borderId="4" xfId="0" applyNumberFormat="1" applyFont="1" applyBorder="1" applyAlignment="1">
      <alignment horizontal="center" vertical="top" wrapText="1"/>
    </xf>
    <xf numFmtId="49" fontId="2" fillId="0" borderId="5" xfId="0" applyNumberFormat="1" applyFont="1" applyBorder="1" applyAlignment="1">
      <alignment horizontal="center"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3" fillId="2" borderId="3" xfId="1" applyFont="1" applyFill="1" applyBorder="1" applyAlignment="1">
      <alignment horizontal="left" vertical="top" wrapText="1"/>
    </xf>
    <xf numFmtId="0" fontId="3" fillId="2" borderId="5" xfId="1" applyFont="1" applyFill="1" applyBorder="1" applyAlignment="1">
      <alignment horizontal="left" vertical="top" wrapText="1"/>
    </xf>
    <xf numFmtId="166" fontId="3" fillId="2" borderId="3" xfId="1" applyNumberFormat="1" applyFont="1" applyFill="1" applyBorder="1" applyAlignment="1">
      <alignment horizontal="left" vertical="top" wrapText="1"/>
    </xf>
    <xf numFmtId="166" fontId="3" fillId="2" borderId="5" xfId="1" applyNumberFormat="1" applyFont="1" applyFill="1" applyBorder="1" applyAlignment="1">
      <alignment horizontal="left" vertical="top" wrapText="1"/>
    </xf>
    <xf numFmtId="166" fontId="3" fillId="2" borderId="3" xfId="1" applyNumberFormat="1" applyFont="1" applyFill="1" applyBorder="1" applyAlignment="1">
      <alignment horizontal="center" vertical="top" wrapText="1"/>
    </xf>
    <xf numFmtId="166" fontId="3" fillId="2" borderId="5" xfId="1" applyNumberFormat="1" applyFont="1" applyFill="1" applyBorder="1" applyAlignment="1">
      <alignment horizontal="center" vertical="top" wrapText="1"/>
    </xf>
    <xf numFmtId="167" fontId="3" fillId="3" borderId="3" xfId="2" applyNumberFormat="1" applyFont="1" applyFill="1" applyBorder="1" applyAlignment="1">
      <alignment horizontal="center" vertical="top" wrapText="1"/>
    </xf>
    <xf numFmtId="167" fontId="3" fillId="3" borderId="5" xfId="2" applyNumberFormat="1" applyFont="1" applyFill="1" applyBorder="1" applyAlignment="1">
      <alignment horizontal="center"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10" fontId="3" fillId="0" borderId="3" xfId="1" applyNumberFormat="1" applyFont="1" applyBorder="1" applyAlignment="1">
      <alignment horizontal="center" vertical="top" wrapText="1"/>
    </xf>
    <xf numFmtId="10" fontId="3" fillId="0" borderId="4" xfId="1" applyNumberFormat="1" applyFont="1" applyBorder="1" applyAlignment="1">
      <alignment horizontal="center" vertical="top" wrapText="1"/>
    </xf>
    <xf numFmtId="10" fontId="3" fillId="0" borderId="5" xfId="1" applyNumberFormat="1" applyFont="1" applyBorder="1" applyAlignment="1">
      <alignment horizontal="center" vertical="top" wrapText="1"/>
    </xf>
    <xf numFmtId="0" fontId="5" fillId="0" borderId="0" xfId="0" applyFont="1" applyAlignment="1">
      <alignment horizontal="center" vertical="top" wrapText="1"/>
    </xf>
    <xf numFmtId="0" fontId="11" fillId="0" borderId="0" xfId="0" applyFont="1" applyAlignment="1">
      <alignment horizontal="left" vertical="top" wrapText="1"/>
    </xf>
    <xf numFmtId="10" fontId="3" fillId="0" borderId="1" xfId="1" applyNumberFormat="1" applyFont="1" applyBorder="1" applyAlignment="1">
      <alignment horizontal="center" vertical="top" wrapText="1"/>
    </xf>
    <xf numFmtId="0" fontId="2" fillId="4" borderId="3" xfId="0" applyFont="1" applyFill="1" applyBorder="1" applyAlignment="1">
      <alignment horizontal="center" vertical="top" wrapText="1"/>
    </xf>
    <xf numFmtId="0" fontId="2" fillId="4" borderId="4" xfId="0" applyFont="1" applyFill="1" applyBorder="1" applyAlignment="1">
      <alignment horizontal="center" vertical="top" wrapText="1"/>
    </xf>
    <xf numFmtId="0" fontId="2" fillId="4" borderId="5" xfId="0" applyFont="1" applyFill="1" applyBorder="1" applyAlignment="1">
      <alignment horizontal="center" vertical="top" wrapText="1"/>
    </xf>
    <xf numFmtId="10" fontId="3" fillId="4" borderId="1" xfId="1" applyNumberFormat="1" applyFont="1" applyFill="1" applyBorder="1" applyAlignment="1">
      <alignment horizontal="center" vertical="top" wrapText="1"/>
    </xf>
    <xf numFmtId="0" fontId="2" fillId="4" borderId="3" xfId="0" applyFont="1" applyFill="1" applyBorder="1" applyAlignment="1">
      <alignment horizontal="left" vertical="top" wrapText="1"/>
    </xf>
    <xf numFmtId="0" fontId="2" fillId="4" borderId="4" xfId="0" applyFont="1" applyFill="1" applyBorder="1" applyAlignment="1">
      <alignment horizontal="left" vertical="top" wrapText="1"/>
    </xf>
    <xf numFmtId="0" fontId="2" fillId="4" borderId="5" xfId="0" applyFont="1" applyFill="1" applyBorder="1" applyAlignment="1">
      <alignment horizontal="left" vertical="top" wrapText="1"/>
    </xf>
    <xf numFmtId="0" fontId="14" fillId="4" borderId="3" xfId="0" applyFont="1" applyFill="1" applyBorder="1" applyAlignment="1">
      <alignment horizontal="left" vertical="top" wrapText="1"/>
    </xf>
    <xf numFmtId="0" fontId="14" fillId="4" borderId="4" xfId="0" applyFont="1" applyFill="1" applyBorder="1" applyAlignment="1">
      <alignment horizontal="left" vertical="top" wrapText="1"/>
    </xf>
    <xf numFmtId="0" fontId="14" fillId="4" borderId="5" xfId="0" applyFont="1" applyFill="1" applyBorder="1" applyAlignment="1">
      <alignment horizontal="left" vertical="top" wrapText="1"/>
    </xf>
    <xf numFmtId="0" fontId="14" fillId="0" borderId="3" xfId="0" applyFont="1" applyBorder="1" applyAlignment="1">
      <alignment horizontal="center" vertical="top" wrapText="1"/>
    </xf>
    <xf numFmtId="0" fontId="14" fillId="0" borderId="4" xfId="0" applyFont="1" applyBorder="1" applyAlignment="1">
      <alignment horizontal="center" vertical="top" wrapText="1"/>
    </xf>
    <xf numFmtId="0" fontId="14" fillId="0" borderId="5" xfId="0" applyFont="1" applyBorder="1" applyAlignment="1">
      <alignment horizontal="center" vertical="top" wrapText="1"/>
    </xf>
    <xf numFmtId="0" fontId="14" fillId="3" borderId="3" xfId="0" applyFont="1" applyFill="1" applyBorder="1" applyAlignment="1">
      <alignment horizontal="left" vertical="top" wrapText="1"/>
    </xf>
    <xf numFmtId="0" fontId="14" fillId="3" borderId="4" xfId="0" applyFont="1" applyFill="1" applyBorder="1" applyAlignment="1">
      <alignment horizontal="left" vertical="top" wrapText="1"/>
    </xf>
    <xf numFmtId="0" fontId="14" fillId="3" borderId="5" xfId="0" applyFont="1" applyFill="1" applyBorder="1" applyAlignment="1">
      <alignment horizontal="left" vertical="top" wrapText="1"/>
    </xf>
    <xf numFmtId="0" fontId="14" fillId="4" borderId="3" xfId="0" applyFont="1" applyFill="1" applyBorder="1" applyAlignment="1">
      <alignment horizontal="center" vertical="top" wrapText="1"/>
    </xf>
    <xf numFmtId="0" fontId="14" fillId="4" borderId="4" xfId="0" applyFont="1" applyFill="1" applyBorder="1" applyAlignment="1">
      <alignment horizontal="center" vertical="top" wrapText="1"/>
    </xf>
    <xf numFmtId="0" fontId="14" fillId="4" borderId="5" xfId="0" applyFont="1" applyFill="1" applyBorder="1" applyAlignment="1">
      <alignment horizontal="center" vertical="top" wrapText="1"/>
    </xf>
    <xf numFmtId="49" fontId="2" fillId="0" borderId="3" xfId="0" applyNumberFormat="1" applyFont="1" applyBorder="1" applyAlignment="1">
      <alignment horizontal="left" vertical="top" wrapText="1"/>
    </xf>
    <xf numFmtId="49" fontId="2" fillId="0" borderId="4" xfId="0" applyNumberFormat="1" applyFont="1" applyBorder="1" applyAlignment="1">
      <alignment horizontal="left" vertical="top" wrapText="1"/>
    </xf>
    <xf numFmtId="49" fontId="2" fillId="0" borderId="5" xfId="0" applyNumberFormat="1" applyFont="1" applyBorder="1" applyAlignment="1">
      <alignment horizontal="left" vertical="top" wrapText="1"/>
    </xf>
    <xf numFmtId="0" fontId="2" fillId="0" borderId="3" xfId="0" applyFont="1" applyBorder="1" applyAlignment="1">
      <alignment vertical="top" wrapText="1"/>
    </xf>
    <xf numFmtId="0" fontId="2" fillId="0" borderId="4" xfId="0" applyFont="1" applyBorder="1" applyAlignment="1">
      <alignment vertical="top" wrapText="1"/>
    </xf>
    <xf numFmtId="0" fontId="2" fillId="0" borderId="5" xfId="0" applyFont="1" applyBorder="1" applyAlignment="1">
      <alignment vertical="top" wrapText="1"/>
    </xf>
    <xf numFmtId="49" fontId="2" fillId="4" borderId="3" xfId="0" applyNumberFormat="1" applyFont="1" applyFill="1" applyBorder="1" applyAlignment="1">
      <alignment horizontal="left" vertical="top" wrapText="1"/>
    </xf>
    <xf numFmtId="49" fontId="2" fillId="4" borderId="4" xfId="0" applyNumberFormat="1" applyFont="1" applyFill="1" applyBorder="1" applyAlignment="1">
      <alignment horizontal="left" vertical="top" wrapText="1"/>
    </xf>
    <xf numFmtId="49" fontId="2" fillId="4" borderId="5" xfId="0" applyNumberFormat="1" applyFont="1" applyFill="1" applyBorder="1" applyAlignment="1">
      <alignment horizontal="left" vertical="top" wrapText="1"/>
    </xf>
    <xf numFmtId="0" fontId="2" fillId="4" borderId="3" xfId="0" applyFont="1" applyFill="1" applyBorder="1" applyAlignment="1">
      <alignment vertical="top" wrapText="1"/>
    </xf>
    <xf numFmtId="0" fontId="2" fillId="4" borderId="4" xfId="0" applyFont="1" applyFill="1" applyBorder="1" applyAlignment="1">
      <alignment vertical="top" wrapText="1"/>
    </xf>
    <xf numFmtId="0" fontId="2" fillId="4" borderId="5" xfId="0" applyFont="1" applyFill="1" applyBorder="1" applyAlignment="1">
      <alignment vertical="top" wrapText="1"/>
    </xf>
    <xf numFmtId="49" fontId="2" fillId="0" borderId="6" xfId="0" applyNumberFormat="1" applyFont="1" applyBorder="1" applyAlignment="1">
      <alignment horizontal="left" vertical="top" wrapText="1"/>
    </xf>
    <xf numFmtId="49" fontId="2" fillId="0" borderId="2" xfId="0" applyNumberFormat="1" applyFont="1" applyBorder="1" applyAlignment="1">
      <alignment horizontal="left" vertical="top" wrapText="1"/>
    </xf>
    <xf numFmtId="49" fontId="2" fillId="0" borderId="10" xfId="0" applyNumberFormat="1" applyFont="1" applyBorder="1" applyAlignment="1">
      <alignment horizontal="left"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2" fillId="0" borderId="9" xfId="0" applyFont="1" applyBorder="1" applyAlignment="1">
      <alignment horizontal="center" vertical="top" wrapText="1"/>
    </xf>
    <xf numFmtId="0" fontId="2" fillId="4" borderId="1" xfId="0" applyFont="1" applyFill="1" applyBorder="1" applyAlignment="1">
      <alignment vertical="top" wrapText="1"/>
    </xf>
    <xf numFmtId="0" fontId="2"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7" xfId="0" applyFont="1" applyBorder="1" applyAlignment="1">
      <alignment horizontal="left" vertical="top" wrapText="1"/>
    </xf>
    <xf numFmtId="0" fontId="14" fillId="0" borderId="8" xfId="0" applyFont="1" applyBorder="1" applyAlignment="1">
      <alignment horizontal="left" vertical="top" wrapText="1"/>
    </xf>
    <xf numFmtId="0" fontId="14" fillId="0" borderId="9" xfId="0" applyFont="1" applyBorder="1" applyAlignment="1">
      <alignment horizontal="left" vertical="top" wrapText="1"/>
    </xf>
    <xf numFmtId="0" fontId="7" fillId="0" borderId="7" xfId="0" applyFont="1" applyBorder="1" applyAlignment="1">
      <alignment horizontal="left" vertical="top" wrapText="1"/>
    </xf>
    <xf numFmtId="0" fontId="7" fillId="0" borderId="6" xfId="0" applyFont="1" applyBorder="1" applyAlignment="1">
      <alignment horizontal="left" vertical="top" wrapText="1"/>
    </xf>
    <xf numFmtId="0" fontId="7" fillId="0" borderId="8" xfId="0" applyFont="1" applyBorder="1" applyAlignment="1">
      <alignment horizontal="left" vertical="top" wrapText="1"/>
    </xf>
    <xf numFmtId="0" fontId="7" fillId="0" borderId="2" xfId="0" applyFont="1" applyBorder="1" applyAlignment="1">
      <alignment horizontal="left" vertical="top" wrapText="1"/>
    </xf>
    <xf numFmtId="0" fontId="7" fillId="0" borderId="9" xfId="0" applyFont="1" applyBorder="1" applyAlignment="1">
      <alignment horizontal="left" vertical="top" wrapText="1"/>
    </xf>
    <xf numFmtId="0" fontId="7" fillId="0" borderId="10" xfId="0" applyFont="1" applyBorder="1" applyAlignment="1">
      <alignment horizontal="left" vertical="top" wrapText="1"/>
    </xf>
    <xf numFmtId="49" fontId="2" fillId="0" borderId="1" xfId="0" applyNumberFormat="1" applyFont="1" applyBorder="1" applyAlignment="1">
      <alignment horizontal="center" vertical="center" wrapText="1"/>
    </xf>
    <xf numFmtId="0" fontId="3" fillId="0" borderId="1" xfId="1" applyFont="1" applyBorder="1" applyAlignment="1">
      <alignment horizontal="center" vertical="top" wrapText="1"/>
    </xf>
    <xf numFmtId="165" fontId="2" fillId="0" borderId="1" xfId="0" applyNumberFormat="1" applyFont="1" applyBorder="1" applyAlignment="1">
      <alignment horizontal="center" vertical="center" wrapText="1"/>
    </xf>
    <xf numFmtId="0" fontId="2" fillId="0" borderId="1" xfId="0" applyFont="1" applyBorder="1" applyAlignment="1">
      <alignment vertical="top" wrapText="1"/>
    </xf>
    <xf numFmtId="49" fontId="2" fillId="0" borderId="1" xfId="0" applyNumberFormat="1" applyFont="1" applyBorder="1" applyAlignment="1">
      <alignment horizontal="left" vertical="top" wrapText="1"/>
    </xf>
  </cellXfs>
  <cellStyles count="9">
    <cellStyle name="xl27" xfId="6" xr:uid="{00000000-0005-0000-0000-000000000000}"/>
    <cellStyle name="Обычный" xfId="0" builtinId="0"/>
    <cellStyle name="Обычный 2" xfId="4" xr:uid="{00000000-0005-0000-0000-000002000000}"/>
    <cellStyle name="Обычный 3" xfId="1" xr:uid="{00000000-0005-0000-0000-000003000000}"/>
    <cellStyle name="Обычный 3 2" xfId="5" xr:uid="{00000000-0005-0000-0000-000004000000}"/>
    <cellStyle name="Процентный 2 2" xfId="2" xr:uid="{00000000-0005-0000-0000-000005000000}"/>
    <cellStyle name="Финансовый" xfId="8" builtinId="3"/>
    <cellStyle name="Финансовый 2" xfId="3" xr:uid="{00000000-0005-0000-0000-000006000000}"/>
    <cellStyle name="Финансовый 2 2" xfId="7" xr:uid="{00000000-0005-0000-0000-000007000000}"/>
  </cellStyles>
  <dxfs count="0"/>
  <tableStyles count="0" defaultTableStyle="TableStyleMedium2" defaultPivotStyle="PivotStyleLight16"/>
  <colors>
    <mruColors>
      <color rgb="FF99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M735"/>
  <sheetViews>
    <sheetView tabSelected="1" view="pageBreakPreview" topLeftCell="A211" zoomScale="75" zoomScaleNormal="70" zoomScaleSheetLayoutView="75" workbookViewId="0">
      <selection activeCell="G221" sqref="G221:G225"/>
    </sheetView>
  </sheetViews>
  <sheetFormatPr defaultColWidth="8.85546875" defaultRowHeight="15.75" x14ac:dyDescent="0.25"/>
  <cols>
    <col min="1" max="1" width="5.5703125" style="1" customWidth="1"/>
    <col min="2" max="2" width="24.7109375" style="33" customWidth="1"/>
    <col min="3" max="3" width="8.5703125" style="2" customWidth="1"/>
    <col min="4" max="4" width="14" style="2" customWidth="1"/>
    <col min="5" max="5" width="15.7109375" style="2" customWidth="1"/>
    <col min="6" max="6" width="12" style="2" customWidth="1"/>
    <col min="7" max="10" width="8.85546875" style="2"/>
    <col min="11" max="11" width="11.140625" style="2" customWidth="1"/>
    <col min="12" max="12" width="17.5703125" style="2" bestFit="1" customWidth="1"/>
    <col min="13" max="13" width="168.7109375" style="39" customWidth="1"/>
    <col min="14" max="16384" width="8.85546875" style="2"/>
  </cols>
  <sheetData>
    <row r="2" spans="1:13" ht="18.75" x14ac:dyDescent="0.25">
      <c r="B2" s="64" t="s">
        <v>213</v>
      </c>
      <c r="C2" s="64"/>
      <c r="D2" s="64"/>
      <c r="E2" s="64"/>
      <c r="F2" s="64"/>
      <c r="G2" s="64"/>
      <c r="H2" s="64"/>
      <c r="I2" s="64"/>
      <c r="J2" s="64"/>
      <c r="K2" s="64"/>
      <c r="L2" s="64"/>
      <c r="M2" s="64"/>
    </row>
    <row r="4" spans="1:13" s="4" customFormat="1" ht="54.6" customHeight="1" x14ac:dyDescent="0.25">
      <c r="A4" s="3"/>
      <c r="B4" s="32"/>
      <c r="G4" s="65" t="s">
        <v>207</v>
      </c>
      <c r="H4" s="65"/>
      <c r="I4" s="65"/>
      <c r="J4" s="65"/>
      <c r="K4" s="65"/>
      <c r="M4" s="38"/>
    </row>
    <row r="5" spans="1:13" ht="10.9" customHeight="1" x14ac:dyDescent="0.25"/>
    <row r="6" spans="1:13" s="14" customFormat="1" ht="55.15" customHeight="1" x14ac:dyDescent="0.25">
      <c r="A6" s="116" t="s">
        <v>0</v>
      </c>
      <c r="B6" s="105" t="s">
        <v>8</v>
      </c>
      <c r="C6" s="105" t="s">
        <v>1</v>
      </c>
      <c r="D6" s="105"/>
      <c r="E6" s="105"/>
      <c r="F6" s="118" t="s">
        <v>170</v>
      </c>
      <c r="G6" s="105" t="s">
        <v>2</v>
      </c>
      <c r="H6" s="105"/>
      <c r="I6" s="105"/>
      <c r="J6" s="105"/>
      <c r="K6" s="105"/>
      <c r="L6" s="105" t="s">
        <v>154</v>
      </c>
      <c r="M6" s="106" t="s">
        <v>168</v>
      </c>
    </row>
    <row r="7" spans="1:13" s="14" customFormat="1" ht="47.25" x14ac:dyDescent="0.25">
      <c r="A7" s="116"/>
      <c r="B7" s="105"/>
      <c r="C7" s="35" t="s">
        <v>9</v>
      </c>
      <c r="D7" s="36" t="s">
        <v>216</v>
      </c>
      <c r="E7" s="36" t="s">
        <v>3</v>
      </c>
      <c r="F7" s="118"/>
      <c r="G7" s="35" t="s">
        <v>4</v>
      </c>
      <c r="H7" s="35" t="s">
        <v>5</v>
      </c>
      <c r="I7" s="35" t="s">
        <v>6</v>
      </c>
      <c r="J7" s="35" t="s">
        <v>7</v>
      </c>
      <c r="K7" s="35" t="s">
        <v>10</v>
      </c>
      <c r="L7" s="105"/>
      <c r="M7" s="106"/>
    </row>
    <row r="8" spans="1:13" x14ac:dyDescent="0.25">
      <c r="A8" s="120"/>
      <c r="B8" s="119" t="s">
        <v>14</v>
      </c>
      <c r="C8" s="5" t="s">
        <v>4</v>
      </c>
      <c r="D8" s="6">
        <f t="shared" ref="D8:E10" si="0">D13+D51+D66+D91+D116+D136+D156+D186+D206+D231+D251+D281+D301+D321+D336+D371</f>
        <v>24817962.5</v>
      </c>
      <c r="E8" s="6">
        <f t="shared" si="0"/>
        <v>12779302.919999998</v>
      </c>
      <c r="F8" s="7">
        <f>E8/D8</f>
        <v>0.51492151783209428</v>
      </c>
      <c r="G8" s="117">
        <f>G13+G51+G66+G91+G116+G136+G156+G186+G206+G231+G251+G281+G301+G321+G336+G371</f>
        <v>257</v>
      </c>
      <c r="H8" s="117">
        <f>H13+H51+H66+H91+H116+H136+H156+H186+H206+H231+H251+H281+H301+H321+H336+H371</f>
        <v>8</v>
      </c>
      <c r="I8" s="117">
        <f>I13+I51+I66+I91+I116+I136+I156+I186+I206+I231+I251+I281+I301+I321+I336+I371</f>
        <v>202</v>
      </c>
      <c r="J8" s="117">
        <f>J13+J51+J66+J91+J116+J136+J156+J186+J206+J231+J251+J281+J301+J321+J336+J371</f>
        <v>50</v>
      </c>
      <c r="K8" s="66">
        <f>H8/G8</f>
        <v>3.1128404669260701E-2</v>
      </c>
      <c r="L8" s="110" t="s">
        <v>192</v>
      </c>
      <c r="M8" s="111"/>
    </row>
    <row r="9" spans="1:13" x14ac:dyDescent="0.25">
      <c r="A9" s="120"/>
      <c r="B9" s="119"/>
      <c r="C9" s="5" t="s">
        <v>13</v>
      </c>
      <c r="D9" s="6">
        <f t="shared" si="0"/>
        <v>14211766.200000001</v>
      </c>
      <c r="E9" s="6">
        <f t="shared" si="0"/>
        <v>6740623.4200000009</v>
      </c>
      <c r="F9" s="7">
        <f t="shared" ref="F9:F12" si="1">E9/D9</f>
        <v>0.47429878349673388</v>
      </c>
      <c r="G9" s="117"/>
      <c r="H9" s="117"/>
      <c r="I9" s="117"/>
      <c r="J9" s="117"/>
      <c r="K9" s="66" t="e">
        <f>(K6+0.5*K7)/#REF!</f>
        <v>#VALUE!</v>
      </c>
      <c r="L9" s="112"/>
      <c r="M9" s="113"/>
    </row>
    <row r="10" spans="1:13" x14ac:dyDescent="0.25">
      <c r="A10" s="120"/>
      <c r="B10" s="119"/>
      <c r="C10" s="5" t="s">
        <v>11</v>
      </c>
      <c r="D10" s="6">
        <f t="shared" si="0"/>
        <v>9042408.4000000022</v>
      </c>
      <c r="E10" s="6">
        <f t="shared" si="0"/>
        <v>5290102.3000000007</v>
      </c>
      <c r="F10" s="7">
        <f t="shared" si="1"/>
        <v>0.58503244555952583</v>
      </c>
      <c r="G10" s="117"/>
      <c r="H10" s="117"/>
      <c r="I10" s="117"/>
      <c r="J10" s="117"/>
      <c r="K10" s="66" t="e">
        <f t="shared" ref="K10:K12" si="2">(K7+0.5*K8)/K6</f>
        <v>#VALUE!</v>
      </c>
      <c r="L10" s="112"/>
      <c r="M10" s="113"/>
    </row>
    <row r="11" spans="1:13" x14ac:dyDescent="0.25">
      <c r="A11" s="120"/>
      <c r="B11" s="119"/>
      <c r="C11" s="5" t="s">
        <v>12</v>
      </c>
      <c r="D11" s="6">
        <f t="shared" ref="D11" si="3">D16+D54+D69+D94+D119+D139+D159+D189+D209+D234+D254+D284+D304+D324+D339+D374</f>
        <v>1153787.8999999999</v>
      </c>
      <c r="E11" s="6">
        <f>E16+E54+E69+E94+E119+E139+E159+E189+E209+E234+E254+E284+E304+E324+E339+E374</f>
        <v>515311.30000000005</v>
      </c>
      <c r="F11" s="8">
        <f t="shared" si="1"/>
        <v>0.44662567530826081</v>
      </c>
      <c r="G11" s="117"/>
      <c r="H11" s="117"/>
      <c r="I11" s="117"/>
      <c r="J11" s="117"/>
      <c r="K11" s="66" t="e">
        <f t="shared" si="2"/>
        <v>#VALUE!</v>
      </c>
      <c r="L11" s="112"/>
      <c r="M11" s="113"/>
    </row>
    <row r="12" spans="1:13" ht="51.6" customHeight="1" x14ac:dyDescent="0.25">
      <c r="A12" s="120"/>
      <c r="B12" s="119"/>
      <c r="C12" s="5" t="s">
        <v>169</v>
      </c>
      <c r="D12" s="26">
        <f t="shared" ref="D12" si="4">D17+D55+D70+D95+D120+D140+D160+D190+D210+D235+D255+D285+D305+D325+D340+D375</f>
        <v>410000</v>
      </c>
      <c r="E12" s="26">
        <f>E17+E55+E70+E95+E120+E140+E160+E190+E210+E235+E255+E285+E305+E325+E340+E375</f>
        <v>233265.9</v>
      </c>
      <c r="F12" s="8">
        <f t="shared" si="1"/>
        <v>0.56894121951219512</v>
      </c>
      <c r="G12" s="117"/>
      <c r="H12" s="117"/>
      <c r="I12" s="117"/>
      <c r="J12" s="117"/>
      <c r="K12" s="66" t="e">
        <f t="shared" si="2"/>
        <v>#VALUE!</v>
      </c>
      <c r="L12" s="114"/>
      <c r="M12" s="115"/>
    </row>
    <row r="13" spans="1:13" x14ac:dyDescent="0.25">
      <c r="A13" s="92">
        <v>1</v>
      </c>
      <c r="B13" s="104" t="s">
        <v>28</v>
      </c>
      <c r="C13" s="9" t="s">
        <v>4</v>
      </c>
      <c r="D13" s="24">
        <v>12105219.700000001</v>
      </c>
      <c r="E13" s="24">
        <v>7246871.4000000004</v>
      </c>
      <c r="F13" s="22">
        <f>E13/D13</f>
        <v>0.59865674309075112</v>
      </c>
      <c r="G13" s="67">
        <f>G18+G24+G30+G36+G41+G46</f>
        <v>64</v>
      </c>
      <c r="H13" s="67">
        <f t="shared" ref="H13:J13" si="5">H18+H24+H30+H36+H41+H46</f>
        <v>0</v>
      </c>
      <c r="I13" s="67">
        <f t="shared" si="5"/>
        <v>54</v>
      </c>
      <c r="J13" s="67">
        <f t="shared" si="5"/>
        <v>10</v>
      </c>
      <c r="K13" s="70">
        <f t="shared" ref="K13" si="6">H13/G13</f>
        <v>0</v>
      </c>
      <c r="L13" s="71" t="s">
        <v>193</v>
      </c>
      <c r="M13" s="74"/>
    </row>
    <row r="14" spans="1:13" x14ac:dyDescent="0.25">
      <c r="A14" s="93"/>
      <c r="B14" s="104"/>
      <c r="C14" s="9" t="s">
        <v>13</v>
      </c>
      <c r="D14" s="25">
        <v>4742714.6000000006</v>
      </c>
      <c r="E14" s="25">
        <v>2372937.4000000004</v>
      </c>
      <c r="F14" s="22">
        <f t="shared" ref="F14:F16" si="7">E14/D14</f>
        <v>0.50033316362742974</v>
      </c>
      <c r="G14" s="68"/>
      <c r="H14" s="68"/>
      <c r="I14" s="68"/>
      <c r="J14" s="68"/>
      <c r="K14" s="70" t="e">
        <f>(K11+0.5*K12)/#REF!</f>
        <v>#VALUE!</v>
      </c>
      <c r="L14" s="72"/>
      <c r="M14" s="75"/>
    </row>
    <row r="15" spans="1:13" x14ac:dyDescent="0.25">
      <c r="A15" s="93"/>
      <c r="B15" s="104"/>
      <c r="C15" s="9" t="s">
        <v>11</v>
      </c>
      <c r="D15" s="25">
        <v>7041129.2000000002</v>
      </c>
      <c r="E15" s="25">
        <v>4550713.3</v>
      </c>
      <c r="F15" s="22">
        <f t="shared" si="7"/>
        <v>0.64630447343588004</v>
      </c>
      <c r="G15" s="68"/>
      <c r="H15" s="68"/>
      <c r="I15" s="68"/>
      <c r="J15" s="68"/>
      <c r="K15" s="70" t="e">
        <f t="shared" ref="K15:K75" si="8">(K12+0.5*K13)/K11</f>
        <v>#VALUE!</v>
      </c>
      <c r="L15" s="72"/>
      <c r="M15" s="75"/>
    </row>
    <row r="16" spans="1:13" x14ac:dyDescent="0.25">
      <c r="A16" s="93"/>
      <c r="B16" s="104"/>
      <c r="C16" s="9" t="s">
        <v>12</v>
      </c>
      <c r="D16" s="25">
        <v>321375.90000000002</v>
      </c>
      <c r="E16" s="25">
        <v>323220.7</v>
      </c>
      <c r="F16" s="22">
        <f t="shared" si="7"/>
        <v>1.0057403184246236</v>
      </c>
      <c r="G16" s="68"/>
      <c r="H16" s="68"/>
      <c r="I16" s="68"/>
      <c r="J16" s="68"/>
      <c r="K16" s="70" t="e">
        <f t="shared" si="8"/>
        <v>#VALUE!</v>
      </c>
      <c r="L16" s="72"/>
      <c r="M16" s="75"/>
    </row>
    <row r="17" spans="1:13" x14ac:dyDescent="0.25">
      <c r="A17" s="94"/>
      <c r="B17" s="104"/>
      <c r="C17" s="9" t="s">
        <v>169</v>
      </c>
      <c r="D17" s="10"/>
      <c r="E17" s="10"/>
      <c r="F17" s="11"/>
      <c r="G17" s="69"/>
      <c r="H17" s="69"/>
      <c r="I17" s="69"/>
      <c r="J17" s="69"/>
      <c r="K17" s="70" t="e">
        <f t="shared" si="8"/>
        <v>#VALUE!</v>
      </c>
      <c r="L17" s="73"/>
      <c r="M17" s="75"/>
    </row>
    <row r="18" spans="1:13" ht="15.6" customHeight="1" x14ac:dyDescent="0.25">
      <c r="A18" s="44" t="s">
        <v>20</v>
      </c>
      <c r="B18" s="89" t="s">
        <v>15</v>
      </c>
      <c r="C18" s="5" t="s">
        <v>4</v>
      </c>
      <c r="D18" s="23">
        <v>902064.9</v>
      </c>
      <c r="E18" s="23">
        <v>162143.20000000001</v>
      </c>
      <c r="F18" s="7">
        <f>E18/D18</f>
        <v>0.17974671223766717</v>
      </c>
      <c r="G18" s="58">
        <v>23</v>
      </c>
      <c r="H18" s="58">
        <v>0</v>
      </c>
      <c r="I18" s="58">
        <v>15</v>
      </c>
      <c r="J18" s="58">
        <v>8</v>
      </c>
      <c r="K18" s="61">
        <f t="shared" ref="K18" si="9">H18/G18</f>
        <v>0</v>
      </c>
      <c r="L18" s="58" t="s">
        <v>151</v>
      </c>
      <c r="M18" s="41" t="s">
        <v>242</v>
      </c>
    </row>
    <row r="19" spans="1:13" x14ac:dyDescent="0.25">
      <c r="A19" s="45"/>
      <c r="B19" s="90"/>
      <c r="C19" s="5" t="s">
        <v>13</v>
      </c>
      <c r="D19" s="23">
        <v>700882.1</v>
      </c>
      <c r="E19" s="23">
        <v>127396.40000000002</v>
      </c>
      <c r="F19" s="7">
        <f t="shared" ref="F19:F21" si="10">E19/D19</f>
        <v>0.18176580626042529</v>
      </c>
      <c r="G19" s="59"/>
      <c r="H19" s="59"/>
      <c r="I19" s="59"/>
      <c r="J19" s="59"/>
      <c r="K19" s="62"/>
      <c r="L19" s="59"/>
      <c r="M19" s="42"/>
    </row>
    <row r="20" spans="1:13" x14ac:dyDescent="0.25">
      <c r="A20" s="45"/>
      <c r="B20" s="90"/>
      <c r="C20" s="5" t="s">
        <v>11</v>
      </c>
      <c r="D20" s="23">
        <v>128578.79999999999</v>
      </c>
      <c r="E20" s="23">
        <v>19896.8</v>
      </c>
      <c r="F20" s="7">
        <f t="shared" si="10"/>
        <v>0.15474401689858672</v>
      </c>
      <c r="G20" s="59"/>
      <c r="H20" s="59"/>
      <c r="I20" s="59"/>
      <c r="J20" s="59"/>
      <c r="K20" s="62"/>
      <c r="L20" s="59"/>
      <c r="M20" s="42"/>
    </row>
    <row r="21" spans="1:13" x14ac:dyDescent="0.25">
      <c r="A21" s="45"/>
      <c r="B21" s="90"/>
      <c r="C21" s="5" t="s">
        <v>12</v>
      </c>
      <c r="D21" s="23">
        <v>72604</v>
      </c>
      <c r="E21" s="23">
        <v>14850</v>
      </c>
      <c r="F21" s="7">
        <f t="shared" si="10"/>
        <v>0.20453418544432814</v>
      </c>
      <c r="G21" s="59"/>
      <c r="H21" s="59"/>
      <c r="I21" s="59"/>
      <c r="J21" s="59"/>
      <c r="K21" s="62"/>
      <c r="L21" s="59"/>
      <c r="M21" s="42"/>
    </row>
    <row r="22" spans="1:13" ht="408.75" customHeight="1" x14ac:dyDescent="0.25">
      <c r="A22" s="45"/>
      <c r="B22" s="90"/>
      <c r="C22" s="15" t="s">
        <v>169</v>
      </c>
      <c r="D22" s="20"/>
      <c r="E22" s="52"/>
      <c r="F22" s="56"/>
      <c r="G22" s="59"/>
      <c r="H22" s="59"/>
      <c r="I22" s="59"/>
      <c r="J22" s="59"/>
      <c r="K22" s="62"/>
      <c r="L22" s="59"/>
      <c r="M22" s="42"/>
    </row>
    <row r="23" spans="1:13" ht="336" customHeight="1" x14ac:dyDescent="0.25">
      <c r="A23" s="46"/>
      <c r="B23" s="91"/>
      <c r="C23" s="16"/>
      <c r="D23" s="21"/>
      <c r="E23" s="53"/>
      <c r="F23" s="57"/>
      <c r="G23" s="60"/>
      <c r="H23" s="60"/>
      <c r="I23" s="60"/>
      <c r="J23" s="60"/>
      <c r="K23" s="63"/>
      <c r="L23" s="60"/>
      <c r="M23" s="43"/>
    </row>
    <row r="24" spans="1:13" ht="15.75" customHeight="1" x14ac:dyDescent="0.25">
      <c r="A24" s="44" t="s">
        <v>21</v>
      </c>
      <c r="B24" s="47" t="s">
        <v>16</v>
      </c>
      <c r="C24" s="5" t="s">
        <v>4</v>
      </c>
      <c r="D24" s="23">
        <v>60363.299999999996</v>
      </c>
      <c r="E24" s="23">
        <v>56342.400000000001</v>
      </c>
      <c r="F24" s="7">
        <f>E24/D24</f>
        <v>0.933388333639811</v>
      </c>
      <c r="G24" s="58">
        <v>8</v>
      </c>
      <c r="H24" s="58">
        <v>0</v>
      </c>
      <c r="I24" s="58">
        <v>8</v>
      </c>
      <c r="J24" s="58">
        <v>0</v>
      </c>
      <c r="K24" s="61">
        <f t="shared" ref="K24" si="11">H24/G24</f>
        <v>0</v>
      </c>
      <c r="L24" s="58" t="s">
        <v>208</v>
      </c>
      <c r="M24" s="41" t="s">
        <v>243</v>
      </c>
    </row>
    <row r="25" spans="1:13" x14ac:dyDescent="0.25">
      <c r="A25" s="45"/>
      <c r="B25" s="48"/>
      <c r="C25" s="5" t="s">
        <v>13</v>
      </c>
      <c r="D25" s="23">
        <v>50269.1</v>
      </c>
      <c r="E25" s="23">
        <v>30119.5</v>
      </c>
      <c r="F25" s="7">
        <f t="shared" ref="F25:F26" si="12">E25/D25</f>
        <v>0.59916529239632299</v>
      </c>
      <c r="G25" s="59"/>
      <c r="H25" s="59"/>
      <c r="I25" s="59"/>
      <c r="J25" s="59"/>
      <c r="K25" s="62"/>
      <c r="L25" s="59"/>
      <c r="M25" s="42"/>
    </row>
    <row r="26" spans="1:13" x14ac:dyDescent="0.25">
      <c r="A26" s="45"/>
      <c r="B26" s="48"/>
      <c r="C26" s="5" t="s">
        <v>11</v>
      </c>
      <c r="D26" s="23">
        <v>10094.200000000001</v>
      </c>
      <c r="E26" s="23">
        <v>26222.9</v>
      </c>
      <c r="F26" s="7">
        <f t="shared" si="12"/>
        <v>2.5978185492659152</v>
      </c>
      <c r="G26" s="59"/>
      <c r="H26" s="59"/>
      <c r="I26" s="59"/>
      <c r="J26" s="59"/>
      <c r="K26" s="62"/>
      <c r="L26" s="59"/>
      <c r="M26" s="42"/>
    </row>
    <row r="27" spans="1:13" x14ac:dyDescent="0.25">
      <c r="A27" s="45"/>
      <c r="B27" s="48"/>
      <c r="C27" s="5" t="s">
        <v>12</v>
      </c>
      <c r="D27" s="23"/>
      <c r="E27" s="23"/>
      <c r="F27" s="8"/>
      <c r="G27" s="59"/>
      <c r="H27" s="59"/>
      <c r="I27" s="59"/>
      <c r="J27" s="59"/>
      <c r="K27" s="62"/>
      <c r="L27" s="59"/>
      <c r="M27" s="42"/>
    </row>
    <row r="28" spans="1:13" ht="120" customHeight="1" x14ac:dyDescent="0.25">
      <c r="A28" s="45"/>
      <c r="B28" s="48"/>
      <c r="C28" s="50" t="s">
        <v>169</v>
      </c>
      <c r="D28" s="52"/>
      <c r="E28" s="54"/>
      <c r="F28" s="56"/>
      <c r="G28" s="59"/>
      <c r="H28" s="59"/>
      <c r="I28" s="59"/>
      <c r="J28" s="59"/>
      <c r="K28" s="62"/>
      <c r="L28" s="59"/>
      <c r="M28" s="42"/>
    </row>
    <row r="29" spans="1:13" ht="121.5" customHeight="1" x14ac:dyDescent="0.25">
      <c r="A29" s="46"/>
      <c r="B29" s="49"/>
      <c r="C29" s="51"/>
      <c r="D29" s="53"/>
      <c r="E29" s="55"/>
      <c r="F29" s="57"/>
      <c r="G29" s="60"/>
      <c r="H29" s="60"/>
      <c r="I29" s="60"/>
      <c r="J29" s="60"/>
      <c r="K29" s="63"/>
      <c r="L29" s="60"/>
      <c r="M29" s="43"/>
    </row>
    <row r="30" spans="1:13" ht="15.6" customHeight="1" x14ac:dyDescent="0.25">
      <c r="A30" s="44" t="s">
        <v>22</v>
      </c>
      <c r="B30" s="89" t="s">
        <v>17</v>
      </c>
      <c r="C30" s="5" t="s">
        <v>4</v>
      </c>
      <c r="D30" s="23">
        <v>10422976.700000001</v>
      </c>
      <c r="E30" s="23">
        <v>6552227.4000000004</v>
      </c>
      <c r="F30" s="7">
        <f>E30/D30</f>
        <v>0.62863302764554774</v>
      </c>
      <c r="G30" s="58">
        <v>20</v>
      </c>
      <c r="H30" s="58">
        <v>0</v>
      </c>
      <c r="I30" s="58">
        <v>20</v>
      </c>
      <c r="J30" s="58">
        <v>0</v>
      </c>
      <c r="K30" s="61">
        <f t="shared" ref="K30" si="13">H30/G30</f>
        <v>0</v>
      </c>
      <c r="L30" s="101" t="s">
        <v>149</v>
      </c>
      <c r="M30" s="41" t="s">
        <v>235</v>
      </c>
    </row>
    <row r="31" spans="1:13" x14ac:dyDescent="0.25">
      <c r="A31" s="45"/>
      <c r="B31" s="90"/>
      <c r="C31" s="5" t="s">
        <v>13</v>
      </c>
      <c r="D31" s="23">
        <v>3727881.3</v>
      </c>
      <c r="E31" s="23">
        <v>2081841.4000000006</v>
      </c>
      <c r="F31" s="7">
        <f t="shared" ref="F31:F33" si="14">E31/D31</f>
        <v>0.55845163310323231</v>
      </c>
      <c r="G31" s="59"/>
      <c r="H31" s="59"/>
      <c r="I31" s="59"/>
      <c r="J31" s="59"/>
      <c r="K31" s="62"/>
      <c r="L31" s="102"/>
      <c r="M31" s="42"/>
    </row>
    <row r="32" spans="1:13" x14ac:dyDescent="0.25">
      <c r="A32" s="45"/>
      <c r="B32" s="90"/>
      <c r="C32" s="5" t="s">
        <v>11</v>
      </c>
      <c r="D32" s="23">
        <v>6446323.5</v>
      </c>
      <c r="E32" s="23">
        <v>4299311.3</v>
      </c>
      <c r="F32" s="7">
        <f t="shared" si="14"/>
        <v>0.66694004729982914</v>
      </c>
      <c r="G32" s="59"/>
      <c r="H32" s="59"/>
      <c r="I32" s="59"/>
      <c r="J32" s="59"/>
      <c r="K32" s="62"/>
      <c r="L32" s="102"/>
      <c r="M32" s="42"/>
    </row>
    <row r="33" spans="1:13" x14ac:dyDescent="0.25">
      <c r="A33" s="45"/>
      <c r="B33" s="90"/>
      <c r="C33" s="5" t="s">
        <v>12</v>
      </c>
      <c r="D33" s="23">
        <v>248771.9</v>
      </c>
      <c r="E33" s="23">
        <v>171074.7</v>
      </c>
      <c r="F33" s="8">
        <f t="shared" si="14"/>
        <v>0.68767694422079029</v>
      </c>
      <c r="G33" s="59"/>
      <c r="H33" s="59"/>
      <c r="I33" s="59"/>
      <c r="J33" s="59"/>
      <c r="K33" s="62"/>
      <c r="L33" s="102"/>
      <c r="M33" s="42"/>
    </row>
    <row r="34" spans="1:13" ht="197.25" customHeight="1" x14ac:dyDescent="0.25">
      <c r="A34" s="45"/>
      <c r="B34" s="90"/>
      <c r="C34" s="15" t="s">
        <v>169</v>
      </c>
      <c r="D34" s="20"/>
      <c r="E34" s="20"/>
      <c r="F34" s="18"/>
      <c r="G34" s="59"/>
      <c r="H34" s="59"/>
      <c r="I34" s="59"/>
      <c r="J34" s="59"/>
      <c r="K34" s="62"/>
      <c r="L34" s="102"/>
      <c r="M34" s="42"/>
    </row>
    <row r="35" spans="1:13" ht="151.5" customHeight="1" x14ac:dyDescent="0.25">
      <c r="A35" s="46"/>
      <c r="B35" s="91"/>
      <c r="C35" s="16"/>
      <c r="D35" s="17"/>
      <c r="E35" s="17"/>
      <c r="F35" s="19"/>
      <c r="G35" s="60"/>
      <c r="H35" s="60"/>
      <c r="I35" s="60"/>
      <c r="J35" s="60"/>
      <c r="K35" s="63"/>
      <c r="L35" s="103"/>
      <c r="M35" s="37" t="s">
        <v>236</v>
      </c>
    </row>
    <row r="36" spans="1:13" ht="16.5" customHeight="1" x14ac:dyDescent="0.25">
      <c r="A36" s="86" t="s">
        <v>23</v>
      </c>
      <c r="B36" s="89" t="s">
        <v>18</v>
      </c>
      <c r="C36" s="5" t="s">
        <v>4</v>
      </c>
      <c r="D36" s="23">
        <v>514714.9</v>
      </c>
      <c r="E36" s="23">
        <v>358255.4</v>
      </c>
      <c r="F36" s="7">
        <f>E36/D36</f>
        <v>0.69602686846640738</v>
      </c>
      <c r="G36" s="58">
        <v>4</v>
      </c>
      <c r="H36" s="58">
        <v>0</v>
      </c>
      <c r="I36" s="58">
        <v>4</v>
      </c>
      <c r="J36" s="58">
        <v>0</v>
      </c>
      <c r="K36" s="66">
        <f>H36/G36</f>
        <v>0</v>
      </c>
      <c r="L36" s="47" t="s">
        <v>149</v>
      </c>
      <c r="M36" s="42" t="s">
        <v>234</v>
      </c>
    </row>
    <row r="37" spans="1:13" x14ac:dyDescent="0.25">
      <c r="A37" s="87"/>
      <c r="B37" s="90"/>
      <c r="C37" s="5" t="s">
        <v>13</v>
      </c>
      <c r="D37" s="23">
        <v>103909.7</v>
      </c>
      <c r="E37" s="23">
        <v>34897</v>
      </c>
      <c r="F37" s="7">
        <f t="shared" ref="F37:F38" si="15">E37/D37</f>
        <v>0.33583967618037586</v>
      </c>
      <c r="G37" s="59"/>
      <c r="H37" s="59"/>
      <c r="I37" s="59"/>
      <c r="J37" s="59"/>
      <c r="K37" s="66" t="e">
        <f>(K33+0.5*K34)/#REF!</f>
        <v>#REF!</v>
      </c>
      <c r="L37" s="48"/>
      <c r="M37" s="42"/>
    </row>
    <row r="38" spans="1:13" x14ac:dyDescent="0.25">
      <c r="A38" s="87"/>
      <c r="B38" s="90"/>
      <c r="C38" s="5" t="s">
        <v>11</v>
      </c>
      <c r="D38" s="23">
        <v>410805.2</v>
      </c>
      <c r="E38" s="23">
        <v>186062.40000000002</v>
      </c>
      <c r="F38" s="7">
        <f t="shared" si="15"/>
        <v>0.45292123858217964</v>
      </c>
      <c r="G38" s="59"/>
      <c r="H38" s="59"/>
      <c r="I38" s="59"/>
      <c r="J38" s="59"/>
      <c r="K38" s="66" t="e">
        <f>(K34+0.5*K36)/K33</f>
        <v>#DIV/0!</v>
      </c>
      <c r="L38" s="48"/>
      <c r="M38" s="42"/>
    </row>
    <row r="39" spans="1:13" x14ac:dyDescent="0.25">
      <c r="A39" s="87"/>
      <c r="B39" s="90"/>
      <c r="C39" s="5" t="s">
        <v>12</v>
      </c>
      <c r="D39" s="26">
        <v>0</v>
      </c>
      <c r="E39" s="23">
        <v>137296</v>
      </c>
      <c r="F39" s="8"/>
      <c r="G39" s="59"/>
      <c r="H39" s="59"/>
      <c r="I39" s="59"/>
      <c r="J39" s="59"/>
      <c r="K39" s="66" t="e">
        <f>(K36+0.5*K37)/K34</f>
        <v>#REF!</v>
      </c>
      <c r="L39" s="48"/>
      <c r="M39" s="42"/>
    </row>
    <row r="40" spans="1:13" ht="132.75" customHeight="1" x14ac:dyDescent="0.25">
      <c r="A40" s="88"/>
      <c r="B40" s="91"/>
      <c r="C40" s="5" t="s">
        <v>169</v>
      </c>
      <c r="D40" s="26"/>
      <c r="E40" s="26"/>
      <c r="F40" s="8"/>
      <c r="G40" s="60"/>
      <c r="H40" s="60"/>
      <c r="I40" s="60"/>
      <c r="J40" s="60"/>
      <c r="K40" s="66" t="e">
        <f t="shared" si="8"/>
        <v>#REF!</v>
      </c>
      <c r="L40" s="49"/>
      <c r="M40" s="43"/>
    </row>
    <row r="41" spans="1:13" x14ac:dyDescent="0.25">
      <c r="A41" s="86" t="s">
        <v>24</v>
      </c>
      <c r="B41" s="89" t="s">
        <v>19</v>
      </c>
      <c r="C41" s="5" t="s">
        <v>4</v>
      </c>
      <c r="D41" s="23">
        <v>104681.4</v>
      </c>
      <c r="E41" s="23">
        <v>66828.2</v>
      </c>
      <c r="F41" s="7">
        <f>E41/D41</f>
        <v>0.63839612385772448</v>
      </c>
      <c r="G41" s="58">
        <v>4</v>
      </c>
      <c r="H41" s="58">
        <v>0</v>
      </c>
      <c r="I41" s="58">
        <v>2</v>
      </c>
      <c r="J41" s="58">
        <v>2</v>
      </c>
      <c r="K41" s="66">
        <f t="shared" ref="K41" si="16">H41/G41</f>
        <v>0</v>
      </c>
      <c r="L41" s="47" t="s">
        <v>165</v>
      </c>
      <c r="M41" s="41" t="s">
        <v>223</v>
      </c>
    </row>
    <row r="42" spans="1:13" x14ac:dyDescent="0.25">
      <c r="A42" s="87"/>
      <c r="B42" s="90"/>
      <c r="C42" s="5" t="s">
        <v>13</v>
      </c>
      <c r="D42" s="23">
        <v>104681.4</v>
      </c>
      <c r="E42" s="23">
        <v>66828.2</v>
      </c>
      <c r="F42" s="7">
        <f t="shared" ref="F42" si="17">E42/D42</f>
        <v>0.63839612385772448</v>
      </c>
      <c r="G42" s="59"/>
      <c r="H42" s="59"/>
      <c r="I42" s="59"/>
      <c r="J42" s="59"/>
      <c r="K42" s="66" t="e">
        <f>(K39+0.5*K40)/#REF!</f>
        <v>#REF!</v>
      </c>
      <c r="L42" s="48"/>
      <c r="M42" s="42"/>
    </row>
    <row r="43" spans="1:13" x14ac:dyDescent="0.25">
      <c r="A43" s="87"/>
      <c r="B43" s="90"/>
      <c r="C43" s="5" t="s">
        <v>11</v>
      </c>
      <c r="D43" s="26"/>
      <c r="E43" s="26"/>
      <c r="F43" s="7"/>
      <c r="G43" s="59"/>
      <c r="H43" s="59"/>
      <c r="I43" s="59"/>
      <c r="J43" s="59"/>
      <c r="K43" s="66" t="e">
        <f t="shared" si="8"/>
        <v>#REF!</v>
      </c>
      <c r="L43" s="48"/>
      <c r="M43" s="42"/>
    </row>
    <row r="44" spans="1:13" x14ac:dyDescent="0.25">
      <c r="A44" s="87"/>
      <c r="B44" s="90"/>
      <c r="C44" s="5" t="s">
        <v>12</v>
      </c>
      <c r="D44" s="26"/>
      <c r="E44" s="26"/>
      <c r="F44" s="8"/>
      <c r="G44" s="59"/>
      <c r="H44" s="59"/>
      <c r="I44" s="59"/>
      <c r="J44" s="59"/>
      <c r="K44" s="66" t="e">
        <f t="shared" si="8"/>
        <v>#REF!</v>
      </c>
      <c r="L44" s="48"/>
      <c r="M44" s="42"/>
    </row>
    <row r="45" spans="1:13" ht="50.25" customHeight="1" x14ac:dyDescent="0.25">
      <c r="A45" s="88"/>
      <c r="B45" s="91"/>
      <c r="C45" s="5" t="s">
        <v>169</v>
      </c>
      <c r="D45" s="6"/>
      <c r="E45" s="6"/>
      <c r="F45" s="8"/>
      <c r="G45" s="60"/>
      <c r="H45" s="60"/>
      <c r="I45" s="60"/>
      <c r="J45" s="60"/>
      <c r="K45" s="66" t="e">
        <f t="shared" si="8"/>
        <v>#REF!</v>
      </c>
      <c r="L45" s="49"/>
      <c r="M45" s="43"/>
    </row>
    <row r="46" spans="1:13" x14ac:dyDescent="0.25">
      <c r="A46" s="86" t="s">
        <v>25</v>
      </c>
      <c r="B46" s="89" t="s">
        <v>173</v>
      </c>
      <c r="C46" s="5" t="s">
        <v>4</v>
      </c>
      <c r="D46" s="23">
        <v>100418.5</v>
      </c>
      <c r="E46" s="23">
        <v>51074.8</v>
      </c>
      <c r="F46" s="7">
        <f>E46/D46</f>
        <v>0.50861942769509605</v>
      </c>
      <c r="G46" s="58">
        <v>5</v>
      </c>
      <c r="H46" s="58">
        <v>0</v>
      </c>
      <c r="I46" s="58">
        <v>5</v>
      </c>
      <c r="J46" s="58">
        <v>0</v>
      </c>
      <c r="K46" s="66">
        <f t="shared" ref="K46" si="18">H46/G46</f>
        <v>0</v>
      </c>
      <c r="L46" s="47" t="s">
        <v>149</v>
      </c>
      <c r="M46" s="41" t="s">
        <v>183</v>
      </c>
    </row>
    <row r="47" spans="1:13" x14ac:dyDescent="0.25">
      <c r="A47" s="87"/>
      <c r="B47" s="90"/>
      <c r="C47" s="5" t="s">
        <v>13</v>
      </c>
      <c r="D47" s="23">
        <v>55091</v>
      </c>
      <c r="E47" s="23">
        <f>E46-E48-E49</f>
        <v>31854.9</v>
      </c>
      <c r="F47" s="7">
        <f t="shared" ref="F47:F48" si="19">E47/D47</f>
        <v>0.57822330326187588</v>
      </c>
      <c r="G47" s="59"/>
      <c r="H47" s="59"/>
      <c r="I47" s="59"/>
      <c r="J47" s="59"/>
      <c r="K47" s="66" t="e">
        <f>(K44+0.5*K45)/#REF!</f>
        <v>#REF!</v>
      </c>
      <c r="L47" s="48"/>
      <c r="M47" s="42"/>
    </row>
    <row r="48" spans="1:13" x14ac:dyDescent="0.25">
      <c r="A48" s="87"/>
      <c r="B48" s="90"/>
      <c r="C48" s="5" t="s">
        <v>11</v>
      </c>
      <c r="D48" s="23">
        <v>45327.5</v>
      </c>
      <c r="E48" s="23">
        <v>19219.900000000001</v>
      </c>
      <c r="F48" s="7">
        <f t="shared" si="19"/>
        <v>0.42402294412884012</v>
      </c>
      <c r="G48" s="59"/>
      <c r="H48" s="59"/>
      <c r="I48" s="59"/>
      <c r="J48" s="59"/>
      <c r="K48" s="66" t="e">
        <f t="shared" si="8"/>
        <v>#REF!</v>
      </c>
      <c r="L48" s="48"/>
      <c r="M48" s="42"/>
    </row>
    <row r="49" spans="1:13" x14ac:dyDescent="0.25">
      <c r="A49" s="87"/>
      <c r="B49" s="90"/>
      <c r="C49" s="5" t="s">
        <v>12</v>
      </c>
      <c r="D49" s="23"/>
      <c r="E49" s="23"/>
      <c r="F49" s="8"/>
      <c r="G49" s="59"/>
      <c r="H49" s="59"/>
      <c r="I49" s="59"/>
      <c r="J49" s="59"/>
      <c r="K49" s="66" t="e">
        <f t="shared" si="8"/>
        <v>#REF!</v>
      </c>
      <c r="L49" s="48"/>
      <c r="M49" s="42"/>
    </row>
    <row r="50" spans="1:13" ht="39" customHeight="1" x14ac:dyDescent="0.25">
      <c r="A50" s="87"/>
      <c r="B50" s="90"/>
      <c r="C50" s="5" t="s">
        <v>169</v>
      </c>
      <c r="D50" s="23"/>
      <c r="E50" s="23"/>
      <c r="F50" s="8"/>
      <c r="G50" s="60"/>
      <c r="H50" s="60"/>
      <c r="I50" s="60"/>
      <c r="J50" s="60"/>
      <c r="K50" s="66" t="e">
        <f t="shared" si="8"/>
        <v>#REF!</v>
      </c>
      <c r="L50" s="49"/>
      <c r="M50" s="43"/>
    </row>
    <row r="51" spans="1:13" x14ac:dyDescent="0.25">
      <c r="A51" s="92" t="s">
        <v>26</v>
      </c>
      <c r="B51" s="95" t="s">
        <v>27</v>
      </c>
      <c r="C51" s="9" t="s">
        <v>4</v>
      </c>
      <c r="D51" s="24">
        <v>4895.2</v>
      </c>
      <c r="E51" s="24">
        <v>25.72</v>
      </c>
      <c r="F51" s="22">
        <f>E51/D51</f>
        <v>5.2541264912567415E-3</v>
      </c>
      <c r="G51" s="67">
        <f>G56+G61</f>
        <v>13</v>
      </c>
      <c r="H51" s="67">
        <f t="shared" ref="H51:J51" si="20">H56+H61</f>
        <v>1</v>
      </c>
      <c r="I51" s="67">
        <f t="shared" si="20"/>
        <v>7</v>
      </c>
      <c r="J51" s="67">
        <f t="shared" si="20"/>
        <v>5</v>
      </c>
      <c r="K51" s="70">
        <f t="shared" ref="K51" si="21">H51/G51</f>
        <v>7.6923076923076927E-2</v>
      </c>
      <c r="L51" s="71" t="s">
        <v>205</v>
      </c>
      <c r="M51" s="74"/>
    </row>
    <row r="52" spans="1:13" x14ac:dyDescent="0.25">
      <c r="A52" s="93"/>
      <c r="B52" s="96"/>
      <c r="C52" s="9" t="s">
        <v>13</v>
      </c>
      <c r="D52" s="25">
        <v>4895.2</v>
      </c>
      <c r="E52" s="25">
        <v>25.72</v>
      </c>
      <c r="F52" s="22">
        <f t="shared" ref="F52:F62" si="22">E52/D52</f>
        <v>5.2541264912567415E-3</v>
      </c>
      <c r="G52" s="68"/>
      <c r="H52" s="68"/>
      <c r="I52" s="68"/>
      <c r="J52" s="68"/>
      <c r="K52" s="70" t="e">
        <f>(K49+0.5*K50)/#REF!</f>
        <v>#REF!</v>
      </c>
      <c r="L52" s="72"/>
      <c r="M52" s="75"/>
    </row>
    <row r="53" spans="1:13" x14ac:dyDescent="0.25">
      <c r="A53" s="93"/>
      <c r="B53" s="96"/>
      <c r="C53" s="9" t="s">
        <v>11</v>
      </c>
      <c r="D53" s="25"/>
      <c r="E53" s="25"/>
      <c r="F53" s="22"/>
      <c r="G53" s="68"/>
      <c r="H53" s="68"/>
      <c r="I53" s="68"/>
      <c r="J53" s="68"/>
      <c r="K53" s="70" t="e">
        <f t="shared" si="8"/>
        <v>#REF!</v>
      </c>
      <c r="L53" s="72"/>
      <c r="M53" s="75"/>
    </row>
    <row r="54" spans="1:13" x14ac:dyDescent="0.25">
      <c r="A54" s="93"/>
      <c r="B54" s="96"/>
      <c r="C54" s="9" t="s">
        <v>12</v>
      </c>
      <c r="D54" s="25"/>
      <c r="E54" s="25"/>
      <c r="F54" s="22"/>
      <c r="G54" s="68"/>
      <c r="H54" s="68"/>
      <c r="I54" s="68"/>
      <c r="J54" s="68"/>
      <c r="K54" s="70" t="e">
        <f t="shared" si="8"/>
        <v>#REF!</v>
      </c>
      <c r="L54" s="72"/>
      <c r="M54" s="75"/>
    </row>
    <row r="55" spans="1:13" x14ac:dyDescent="0.25">
      <c r="A55" s="94"/>
      <c r="B55" s="97"/>
      <c r="C55" s="9" t="s">
        <v>169</v>
      </c>
      <c r="D55" s="27"/>
      <c r="E55" s="27"/>
      <c r="F55" s="22"/>
      <c r="G55" s="69"/>
      <c r="H55" s="69"/>
      <c r="I55" s="69"/>
      <c r="J55" s="69"/>
      <c r="K55" s="70" t="e">
        <f t="shared" si="8"/>
        <v>#REF!</v>
      </c>
      <c r="L55" s="73"/>
      <c r="M55" s="76"/>
    </row>
    <row r="56" spans="1:13" x14ac:dyDescent="0.25">
      <c r="A56" s="86" t="s">
        <v>31</v>
      </c>
      <c r="B56" s="89" t="s">
        <v>29</v>
      </c>
      <c r="C56" s="5" t="s">
        <v>4</v>
      </c>
      <c r="D56" s="23">
        <v>4599.2</v>
      </c>
      <c r="E56" s="23">
        <v>5.92</v>
      </c>
      <c r="F56" s="7">
        <f t="shared" si="22"/>
        <v>1.2871803791963819E-3</v>
      </c>
      <c r="G56" s="58">
        <v>9</v>
      </c>
      <c r="H56" s="58">
        <v>1</v>
      </c>
      <c r="I56" s="58">
        <v>5</v>
      </c>
      <c r="J56" s="58">
        <v>3</v>
      </c>
      <c r="K56" s="66">
        <f t="shared" ref="K56" si="23">H56/G56</f>
        <v>0.1111111111111111</v>
      </c>
      <c r="L56" s="47" t="s">
        <v>150</v>
      </c>
      <c r="M56" s="41" t="s">
        <v>237</v>
      </c>
    </row>
    <row r="57" spans="1:13" x14ac:dyDescent="0.25">
      <c r="A57" s="87"/>
      <c r="B57" s="90"/>
      <c r="C57" s="5" t="s">
        <v>13</v>
      </c>
      <c r="D57" s="23">
        <v>4599.2</v>
      </c>
      <c r="E57" s="23">
        <v>5.92</v>
      </c>
      <c r="F57" s="7">
        <f t="shared" si="22"/>
        <v>1.2871803791963819E-3</v>
      </c>
      <c r="G57" s="59"/>
      <c r="H57" s="59"/>
      <c r="I57" s="59"/>
      <c r="J57" s="59"/>
      <c r="K57" s="66" t="e">
        <f>(K54+0.5*K55)/#REF!</f>
        <v>#REF!</v>
      </c>
      <c r="L57" s="48"/>
      <c r="M57" s="42"/>
    </row>
    <row r="58" spans="1:13" x14ac:dyDescent="0.25">
      <c r="A58" s="87"/>
      <c r="B58" s="90"/>
      <c r="C58" s="5" t="s">
        <v>11</v>
      </c>
      <c r="D58" s="23"/>
      <c r="E58" s="23"/>
      <c r="F58" s="7"/>
      <c r="G58" s="59"/>
      <c r="H58" s="59"/>
      <c r="I58" s="59"/>
      <c r="J58" s="59"/>
      <c r="K58" s="66" t="e">
        <f t="shared" si="8"/>
        <v>#REF!</v>
      </c>
      <c r="L58" s="48"/>
      <c r="M58" s="42"/>
    </row>
    <row r="59" spans="1:13" x14ac:dyDescent="0.25">
      <c r="A59" s="87"/>
      <c r="B59" s="90"/>
      <c r="C59" s="5" t="s">
        <v>12</v>
      </c>
      <c r="D59" s="23"/>
      <c r="E59" s="23"/>
      <c r="F59" s="8"/>
      <c r="G59" s="59"/>
      <c r="H59" s="59"/>
      <c r="I59" s="59"/>
      <c r="J59" s="59"/>
      <c r="K59" s="66" t="e">
        <f t="shared" si="8"/>
        <v>#REF!</v>
      </c>
      <c r="L59" s="48"/>
      <c r="M59" s="42"/>
    </row>
    <row r="60" spans="1:13" ht="132.75" customHeight="1" x14ac:dyDescent="0.25">
      <c r="A60" s="88"/>
      <c r="B60" s="91"/>
      <c r="C60" s="5" t="s">
        <v>169</v>
      </c>
      <c r="D60" s="6"/>
      <c r="E60" s="6"/>
      <c r="F60" s="8"/>
      <c r="G60" s="60"/>
      <c r="H60" s="60"/>
      <c r="I60" s="60"/>
      <c r="J60" s="60"/>
      <c r="K60" s="66" t="e">
        <f t="shared" si="8"/>
        <v>#REF!</v>
      </c>
      <c r="L60" s="49"/>
      <c r="M60" s="43"/>
    </row>
    <row r="61" spans="1:13" x14ac:dyDescent="0.25">
      <c r="A61" s="86" t="s">
        <v>32</v>
      </c>
      <c r="B61" s="89" t="s">
        <v>30</v>
      </c>
      <c r="C61" s="5" t="s">
        <v>4</v>
      </c>
      <c r="D61" s="23">
        <v>296</v>
      </c>
      <c r="E61" s="23">
        <v>19.8</v>
      </c>
      <c r="F61" s="7">
        <f t="shared" si="22"/>
        <v>6.6891891891891889E-2</v>
      </c>
      <c r="G61" s="58">
        <v>4</v>
      </c>
      <c r="H61" s="58">
        <v>0</v>
      </c>
      <c r="I61" s="58">
        <v>2</v>
      </c>
      <c r="J61" s="58">
        <v>2</v>
      </c>
      <c r="K61" s="66">
        <f>H61/G61</f>
        <v>0</v>
      </c>
      <c r="L61" s="47" t="s">
        <v>206</v>
      </c>
      <c r="M61" s="41" t="s">
        <v>224</v>
      </c>
    </row>
    <row r="62" spans="1:13" x14ac:dyDescent="0.25">
      <c r="A62" s="87"/>
      <c r="B62" s="90"/>
      <c r="C62" s="5" t="s">
        <v>13</v>
      </c>
      <c r="D62" s="23">
        <v>296</v>
      </c>
      <c r="E62" s="23">
        <v>19.8</v>
      </c>
      <c r="F62" s="7">
        <f t="shared" si="22"/>
        <v>6.6891891891891889E-2</v>
      </c>
      <c r="G62" s="59"/>
      <c r="H62" s="59"/>
      <c r="I62" s="59"/>
      <c r="J62" s="59"/>
      <c r="K62" s="66" t="e">
        <f>(K59+0.5*K60)/#REF!</f>
        <v>#REF!</v>
      </c>
      <c r="L62" s="48"/>
      <c r="M62" s="42"/>
    </row>
    <row r="63" spans="1:13" x14ac:dyDescent="0.25">
      <c r="A63" s="87"/>
      <c r="B63" s="90"/>
      <c r="C63" s="5" t="s">
        <v>11</v>
      </c>
      <c r="D63" s="23"/>
      <c r="E63" s="23"/>
      <c r="F63" s="7"/>
      <c r="G63" s="59"/>
      <c r="H63" s="59"/>
      <c r="I63" s="59"/>
      <c r="J63" s="59"/>
      <c r="K63" s="66" t="e">
        <f t="shared" si="8"/>
        <v>#REF!</v>
      </c>
      <c r="L63" s="48"/>
      <c r="M63" s="42"/>
    </row>
    <row r="64" spans="1:13" x14ac:dyDescent="0.25">
      <c r="A64" s="87"/>
      <c r="B64" s="90"/>
      <c r="C64" s="5" t="s">
        <v>12</v>
      </c>
      <c r="D64" s="23"/>
      <c r="E64" s="23"/>
      <c r="F64" s="8"/>
      <c r="G64" s="59"/>
      <c r="H64" s="59"/>
      <c r="I64" s="59"/>
      <c r="J64" s="59"/>
      <c r="K64" s="66" t="e">
        <f t="shared" si="8"/>
        <v>#REF!</v>
      </c>
      <c r="L64" s="48"/>
      <c r="M64" s="42"/>
    </row>
    <row r="65" spans="1:13" ht="119.25" customHeight="1" x14ac:dyDescent="0.25">
      <c r="A65" s="88"/>
      <c r="B65" s="91"/>
      <c r="C65" s="5" t="s">
        <v>169</v>
      </c>
      <c r="D65" s="26"/>
      <c r="E65" s="26"/>
      <c r="F65" s="8"/>
      <c r="G65" s="60"/>
      <c r="H65" s="60"/>
      <c r="I65" s="60"/>
      <c r="J65" s="60"/>
      <c r="K65" s="66" t="e">
        <f t="shared" si="8"/>
        <v>#REF!</v>
      </c>
      <c r="L65" s="49"/>
      <c r="M65" s="43"/>
    </row>
    <row r="66" spans="1:13" x14ac:dyDescent="0.25">
      <c r="A66" s="92" t="s">
        <v>33</v>
      </c>
      <c r="B66" s="95" t="s">
        <v>34</v>
      </c>
      <c r="C66" s="9" t="s">
        <v>4</v>
      </c>
      <c r="D66" s="25">
        <v>803126.6</v>
      </c>
      <c r="E66" s="24">
        <v>321644.40000000002</v>
      </c>
      <c r="F66" s="22">
        <f t="shared" ref="F66:F128" si="24">E66/D66</f>
        <v>0.4004902838481505</v>
      </c>
      <c r="G66" s="67">
        <f>G71+G76+G81+G86</f>
        <v>28</v>
      </c>
      <c r="H66" s="67">
        <f t="shared" ref="H66:J66" si="25">H71+H76+H81+H86</f>
        <v>1</v>
      </c>
      <c r="I66" s="67">
        <f t="shared" si="25"/>
        <v>24</v>
      </c>
      <c r="J66" s="67">
        <f t="shared" si="25"/>
        <v>3</v>
      </c>
      <c r="K66" s="70">
        <f t="shared" ref="K66" si="26">H66/G66</f>
        <v>3.5714285714285712E-2</v>
      </c>
      <c r="L66" s="71" t="s">
        <v>210</v>
      </c>
      <c r="M66" s="74"/>
    </row>
    <row r="67" spans="1:13" x14ac:dyDescent="0.25">
      <c r="A67" s="93"/>
      <c r="B67" s="96"/>
      <c r="C67" s="9" t="s">
        <v>13</v>
      </c>
      <c r="D67" s="25">
        <v>105169.4</v>
      </c>
      <c r="E67" s="25">
        <v>70961.5</v>
      </c>
      <c r="F67" s="22">
        <f t="shared" si="24"/>
        <v>0.67473523667530677</v>
      </c>
      <c r="G67" s="68"/>
      <c r="H67" s="68"/>
      <c r="I67" s="68"/>
      <c r="J67" s="68"/>
      <c r="K67" s="70" t="e">
        <f>(#REF!+0.5*#REF!)/#REF!</f>
        <v>#REF!</v>
      </c>
      <c r="L67" s="72"/>
      <c r="M67" s="75"/>
    </row>
    <row r="68" spans="1:13" x14ac:dyDescent="0.25">
      <c r="A68" s="93"/>
      <c r="B68" s="96"/>
      <c r="C68" s="9" t="s">
        <v>11</v>
      </c>
      <c r="D68" s="25">
        <v>697957.2</v>
      </c>
      <c r="E68" s="25">
        <v>250682.9</v>
      </c>
      <c r="F68" s="22">
        <f t="shared" si="24"/>
        <v>0.35916657926875745</v>
      </c>
      <c r="G68" s="68"/>
      <c r="H68" s="68"/>
      <c r="I68" s="68"/>
      <c r="J68" s="68"/>
      <c r="K68" s="70" t="e">
        <f>(#REF!+0.5*K66)/#REF!</f>
        <v>#REF!</v>
      </c>
      <c r="L68" s="72"/>
      <c r="M68" s="75"/>
    </row>
    <row r="69" spans="1:13" x14ac:dyDescent="0.25">
      <c r="A69" s="93"/>
      <c r="B69" s="96"/>
      <c r="C69" s="9" t="s">
        <v>12</v>
      </c>
      <c r="D69" s="25"/>
      <c r="E69" s="25"/>
      <c r="F69" s="22"/>
      <c r="G69" s="68"/>
      <c r="H69" s="68"/>
      <c r="I69" s="68"/>
      <c r="J69" s="68"/>
      <c r="K69" s="70" t="e">
        <f>(K66+0.5*K67)/#REF!</f>
        <v>#REF!</v>
      </c>
      <c r="L69" s="72"/>
      <c r="M69" s="75"/>
    </row>
    <row r="70" spans="1:13" x14ac:dyDescent="0.25">
      <c r="A70" s="94"/>
      <c r="B70" s="97"/>
      <c r="C70" s="9" t="s">
        <v>169</v>
      </c>
      <c r="D70" s="10"/>
      <c r="E70" s="10"/>
      <c r="F70" s="22"/>
      <c r="G70" s="69"/>
      <c r="H70" s="69"/>
      <c r="I70" s="69"/>
      <c r="J70" s="69"/>
      <c r="K70" s="70" t="e">
        <f t="shared" si="8"/>
        <v>#REF!</v>
      </c>
      <c r="L70" s="73"/>
      <c r="M70" s="76"/>
    </row>
    <row r="71" spans="1:13" x14ac:dyDescent="0.25">
      <c r="A71" s="86" t="s">
        <v>38</v>
      </c>
      <c r="B71" s="89" t="s">
        <v>35</v>
      </c>
      <c r="C71" s="5" t="s">
        <v>4</v>
      </c>
      <c r="D71" s="23">
        <v>649117.20000000007</v>
      </c>
      <c r="E71" s="23">
        <v>230826.8</v>
      </c>
      <c r="F71" s="7">
        <f t="shared" si="24"/>
        <v>0.35560111486800838</v>
      </c>
      <c r="G71" s="58">
        <v>5</v>
      </c>
      <c r="H71" s="58">
        <v>0</v>
      </c>
      <c r="I71" s="58">
        <v>5</v>
      </c>
      <c r="J71" s="58">
        <v>0</v>
      </c>
      <c r="K71" s="66">
        <f t="shared" ref="K71" si="27">H71/G71</f>
        <v>0</v>
      </c>
      <c r="L71" s="47" t="s">
        <v>152</v>
      </c>
      <c r="M71" s="41" t="s">
        <v>238</v>
      </c>
    </row>
    <row r="72" spans="1:13" x14ac:dyDescent="0.25">
      <c r="A72" s="87"/>
      <c r="B72" s="90"/>
      <c r="C72" s="5" t="s">
        <v>13</v>
      </c>
      <c r="D72" s="23"/>
      <c r="E72" s="23"/>
      <c r="F72" s="7"/>
      <c r="G72" s="59"/>
      <c r="H72" s="59"/>
      <c r="I72" s="59"/>
      <c r="J72" s="59"/>
      <c r="K72" s="66" t="e">
        <f>(K69+0.5*K70)/#REF!</f>
        <v>#REF!</v>
      </c>
      <c r="L72" s="48"/>
      <c r="M72" s="42"/>
    </row>
    <row r="73" spans="1:13" x14ac:dyDescent="0.25">
      <c r="A73" s="87"/>
      <c r="B73" s="90"/>
      <c r="C73" s="5" t="s">
        <v>11</v>
      </c>
      <c r="D73" s="23">
        <v>649117.20000000007</v>
      </c>
      <c r="E73" s="23">
        <v>230826.7</v>
      </c>
      <c r="F73" s="7">
        <f t="shared" si="24"/>
        <v>0.35560096081262366</v>
      </c>
      <c r="G73" s="59"/>
      <c r="H73" s="59"/>
      <c r="I73" s="59"/>
      <c r="J73" s="59"/>
      <c r="K73" s="66" t="e">
        <f t="shared" si="8"/>
        <v>#REF!</v>
      </c>
      <c r="L73" s="48"/>
      <c r="M73" s="42"/>
    </row>
    <row r="74" spans="1:13" x14ac:dyDescent="0.25">
      <c r="A74" s="87"/>
      <c r="B74" s="90"/>
      <c r="C74" s="5" t="s">
        <v>12</v>
      </c>
      <c r="D74" s="23"/>
      <c r="E74" s="23"/>
      <c r="F74" s="8"/>
      <c r="G74" s="59"/>
      <c r="H74" s="59"/>
      <c r="I74" s="59"/>
      <c r="J74" s="59"/>
      <c r="K74" s="66" t="e">
        <f t="shared" si="8"/>
        <v>#REF!</v>
      </c>
      <c r="L74" s="48"/>
      <c r="M74" s="42"/>
    </row>
    <row r="75" spans="1:13" ht="180" customHeight="1" x14ac:dyDescent="0.25">
      <c r="A75" s="88"/>
      <c r="B75" s="91"/>
      <c r="C75" s="5" t="s">
        <v>169</v>
      </c>
      <c r="D75" s="26"/>
      <c r="E75" s="26"/>
      <c r="F75" s="8"/>
      <c r="G75" s="60"/>
      <c r="H75" s="60"/>
      <c r="I75" s="60"/>
      <c r="J75" s="60"/>
      <c r="K75" s="66" t="e">
        <f t="shared" si="8"/>
        <v>#REF!</v>
      </c>
      <c r="L75" s="49"/>
      <c r="M75" s="43"/>
    </row>
    <row r="76" spans="1:13" x14ac:dyDescent="0.25">
      <c r="A76" s="86" t="s">
        <v>39</v>
      </c>
      <c r="B76" s="89" t="s">
        <v>36</v>
      </c>
      <c r="C76" s="5" t="s">
        <v>4</v>
      </c>
      <c r="D76" s="23">
        <v>110019.3</v>
      </c>
      <c r="E76" s="23">
        <v>72746.100000000006</v>
      </c>
      <c r="F76" s="7">
        <f t="shared" si="24"/>
        <v>0.66121216913759684</v>
      </c>
      <c r="G76" s="58">
        <v>15</v>
      </c>
      <c r="H76" s="58">
        <v>1</v>
      </c>
      <c r="I76" s="58">
        <v>12</v>
      </c>
      <c r="J76" s="58">
        <v>2</v>
      </c>
      <c r="K76" s="66">
        <f t="shared" ref="K76" si="28">H76/G76</f>
        <v>6.6666666666666666E-2</v>
      </c>
      <c r="L76" s="47" t="s">
        <v>209</v>
      </c>
      <c r="M76" s="41" t="s">
        <v>259</v>
      </c>
    </row>
    <row r="77" spans="1:13" x14ac:dyDescent="0.25">
      <c r="A77" s="87"/>
      <c r="B77" s="90"/>
      <c r="C77" s="5" t="s">
        <v>13</v>
      </c>
      <c r="D77" s="23">
        <v>67894.2</v>
      </c>
      <c r="E77" s="23">
        <v>55463.8</v>
      </c>
      <c r="F77" s="7">
        <f t="shared" si="24"/>
        <v>0.81691514149956856</v>
      </c>
      <c r="G77" s="59"/>
      <c r="H77" s="59"/>
      <c r="I77" s="59"/>
      <c r="J77" s="59"/>
      <c r="K77" s="66" t="e">
        <f>(K74+0.5*K75)/#REF!</f>
        <v>#REF!</v>
      </c>
      <c r="L77" s="48"/>
      <c r="M77" s="42"/>
    </row>
    <row r="78" spans="1:13" x14ac:dyDescent="0.25">
      <c r="A78" s="87"/>
      <c r="B78" s="90"/>
      <c r="C78" s="5" t="s">
        <v>11</v>
      </c>
      <c r="D78" s="23">
        <v>42125.1</v>
      </c>
      <c r="E78" s="23">
        <v>17282.3</v>
      </c>
      <c r="F78" s="7">
        <f t="shared" si="24"/>
        <v>0.41026134062589764</v>
      </c>
      <c r="G78" s="59"/>
      <c r="H78" s="59"/>
      <c r="I78" s="59"/>
      <c r="J78" s="59"/>
      <c r="K78" s="66" t="e">
        <f t="shared" ref="K78:K140" si="29">(K75+0.5*K76)/K74</f>
        <v>#REF!</v>
      </c>
      <c r="L78" s="48"/>
      <c r="M78" s="42"/>
    </row>
    <row r="79" spans="1:13" x14ac:dyDescent="0.25">
      <c r="A79" s="87"/>
      <c r="B79" s="90"/>
      <c r="C79" s="5" t="s">
        <v>12</v>
      </c>
      <c r="D79" s="26"/>
      <c r="E79" s="26"/>
      <c r="F79" s="8"/>
      <c r="G79" s="59"/>
      <c r="H79" s="59"/>
      <c r="I79" s="59"/>
      <c r="J79" s="59"/>
      <c r="K79" s="66" t="e">
        <f t="shared" si="29"/>
        <v>#REF!</v>
      </c>
      <c r="L79" s="48"/>
      <c r="M79" s="42"/>
    </row>
    <row r="80" spans="1:13" ht="146.25" customHeight="1" x14ac:dyDescent="0.25">
      <c r="A80" s="88"/>
      <c r="B80" s="91"/>
      <c r="C80" s="5" t="s">
        <v>169</v>
      </c>
      <c r="D80" s="6"/>
      <c r="E80" s="6"/>
      <c r="F80" s="8"/>
      <c r="G80" s="60"/>
      <c r="H80" s="60"/>
      <c r="I80" s="60"/>
      <c r="J80" s="60"/>
      <c r="K80" s="66" t="e">
        <f t="shared" si="29"/>
        <v>#REF!</v>
      </c>
      <c r="L80" s="49"/>
      <c r="M80" s="43"/>
    </row>
    <row r="81" spans="1:13" x14ac:dyDescent="0.25">
      <c r="A81" s="86" t="s">
        <v>40</v>
      </c>
      <c r="B81" s="89" t="s">
        <v>37</v>
      </c>
      <c r="C81" s="5" t="s">
        <v>4</v>
      </c>
      <c r="D81" s="23">
        <v>8956.2000000000007</v>
      </c>
      <c r="E81" s="23">
        <v>1259.4000000000001</v>
      </c>
      <c r="F81" s="7">
        <f t="shared" si="24"/>
        <v>0.14061767267367856</v>
      </c>
      <c r="G81" s="58">
        <v>3</v>
      </c>
      <c r="H81" s="58">
        <v>0</v>
      </c>
      <c r="I81" s="58">
        <v>2</v>
      </c>
      <c r="J81" s="58">
        <v>1</v>
      </c>
      <c r="K81" s="66">
        <f t="shared" ref="K81" si="30">H81/G81</f>
        <v>0</v>
      </c>
      <c r="L81" s="47" t="s">
        <v>204</v>
      </c>
      <c r="M81" s="41" t="s">
        <v>239</v>
      </c>
    </row>
    <row r="82" spans="1:13" x14ac:dyDescent="0.25">
      <c r="A82" s="87"/>
      <c r="B82" s="90"/>
      <c r="C82" s="5" t="s">
        <v>13</v>
      </c>
      <c r="D82" s="23">
        <v>8956.2000000000007</v>
      </c>
      <c r="E82" s="23">
        <v>1259.4000000000001</v>
      </c>
      <c r="F82" s="7">
        <f t="shared" si="24"/>
        <v>0.14061767267367856</v>
      </c>
      <c r="G82" s="59"/>
      <c r="H82" s="59"/>
      <c r="I82" s="59"/>
      <c r="J82" s="59"/>
      <c r="K82" s="66" t="e">
        <f>(K79+0.5*K80)/#REF!</f>
        <v>#REF!</v>
      </c>
      <c r="L82" s="48"/>
      <c r="M82" s="42"/>
    </row>
    <row r="83" spans="1:13" x14ac:dyDescent="0.25">
      <c r="A83" s="87"/>
      <c r="B83" s="90"/>
      <c r="C83" s="5" t="s">
        <v>11</v>
      </c>
      <c r="D83" s="26"/>
      <c r="E83" s="26"/>
      <c r="F83" s="7"/>
      <c r="G83" s="59"/>
      <c r="H83" s="59"/>
      <c r="I83" s="59"/>
      <c r="J83" s="59"/>
      <c r="K83" s="66" t="e">
        <f t="shared" si="29"/>
        <v>#REF!</v>
      </c>
      <c r="L83" s="48"/>
      <c r="M83" s="42"/>
    </row>
    <row r="84" spans="1:13" x14ac:dyDescent="0.25">
      <c r="A84" s="87"/>
      <c r="B84" s="90"/>
      <c r="C84" s="5" t="s">
        <v>12</v>
      </c>
      <c r="D84" s="26"/>
      <c r="E84" s="26"/>
      <c r="F84" s="8"/>
      <c r="G84" s="59"/>
      <c r="H84" s="59"/>
      <c r="I84" s="59"/>
      <c r="J84" s="59"/>
      <c r="K84" s="66" t="e">
        <f t="shared" si="29"/>
        <v>#REF!</v>
      </c>
      <c r="L84" s="48"/>
      <c r="M84" s="42"/>
    </row>
    <row r="85" spans="1:13" ht="68.25" customHeight="1" x14ac:dyDescent="0.25">
      <c r="A85" s="88"/>
      <c r="B85" s="91"/>
      <c r="C85" s="5" t="s">
        <v>169</v>
      </c>
      <c r="D85" s="6"/>
      <c r="E85" s="6"/>
      <c r="F85" s="8"/>
      <c r="G85" s="60"/>
      <c r="H85" s="60"/>
      <c r="I85" s="60"/>
      <c r="J85" s="60"/>
      <c r="K85" s="66" t="e">
        <f t="shared" si="29"/>
        <v>#REF!</v>
      </c>
      <c r="L85" s="49"/>
      <c r="M85" s="43"/>
    </row>
    <row r="86" spans="1:13" x14ac:dyDescent="0.25">
      <c r="A86" s="86" t="s">
        <v>41</v>
      </c>
      <c r="B86" s="89" t="s">
        <v>211</v>
      </c>
      <c r="C86" s="5" t="s">
        <v>4</v>
      </c>
      <c r="D86" s="23">
        <v>35033.9</v>
      </c>
      <c r="E86" s="23">
        <v>16812.099999999999</v>
      </c>
      <c r="F86" s="7">
        <f t="shared" si="24"/>
        <v>0.47988091534199728</v>
      </c>
      <c r="G86" s="58">
        <v>5</v>
      </c>
      <c r="H86" s="58">
        <v>0</v>
      </c>
      <c r="I86" s="58">
        <v>5</v>
      </c>
      <c r="J86" s="58">
        <v>0</v>
      </c>
      <c r="K86" s="66">
        <f>H86/G86</f>
        <v>0</v>
      </c>
      <c r="L86" s="47" t="s">
        <v>203</v>
      </c>
      <c r="M86" s="41" t="s">
        <v>191</v>
      </c>
    </row>
    <row r="87" spans="1:13" x14ac:dyDescent="0.25">
      <c r="A87" s="87"/>
      <c r="B87" s="90"/>
      <c r="C87" s="5" t="s">
        <v>13</v>
      </c>
      <c r="D87" s="23">
        <v>28319</v>
      </c>
      <c r="E87" s="23">
        <v>14238.199999999999</v>
      </c>
      <c r="F87" s="7">
        <f t="shared" si="24"/>
        <v>0.50277905293266001</v>
      </c>
      <c r="G87" s="59"/>
      <c r="H87" s="59"/>
      <c r="I87" s="59"/>
      <c r="J87" s="59"/>
      <c r="K87" s="66" t="e">
        <f>(K84+0.5*K85)/#REF!</f>
        <v>#REF!</v>
      </c>
      <c r="L87" s="48"/>
      <c r="M87" s="42"/>
    </row>
    <row r="88" spans="1:13" x14ac:dyDescent="0.25">
      <c r="A88" s="87"/>
      <c r="B88" s="90"/>
      <c r="C88" s="5" t="s">
        <v>11</v>
      </c>
      <c r="D88" s="23">
        <v>6714.9</v>
      </c>
      <c r="E88" s="23">
        <v>2573.9</v>
      </c>
      <c r="F88" s="7">
        <f t="shared" si="24"/>
        <v>0.38331173956425268</v>
      </c>
      <c r="G88" s="59"/>
      <c r="H88" s="59"/>
      <c r="I88" s="59"/>
      <c r="J88" s="59"/>
      <c r="K88" s="66" t="e">
        <f t="shared" si="29"/>
        <v>#REF!</v>
      </c>
      <c r="L88" s="48"/>
      <c r="M88" s="42"/>
    </row>
    <row r="89" spans="1:13" x14ac:dyDescent="0.25">
      <c r="A89" s="87"/>
      <c r="B89" s="90"/>
      <c r="C89" s="5" t="s">
        <v>12</v>
      </c>
      <c r="D89" s="23"/>
      <c r="E89" s="23"/>
      <c r="F89" s="7"/>
      <c r="G89" s="59"/>
      <c r="H89" s="59"/>
      <c r="I89" s="59"/>
      <c r="J89" s="59"/>
      <c r="K89" s="66" t="e">
        <f t="shared" si="29"/>
        <v>#REF!</v>
      </c>
      <c r="L89" s="48"/>
      <c r="M89" s="42"/>
    </row>
    <row r="90" spans="1:13" ht="66.75" customHeight="1" x14ac:dyDescent="0.25">
      <c r="A90" s="88"/>
      <c r="B90" s="91"/>
      <c r="C90" s="5" t="s">
        <v>169</v>
      </c>
      <c r="D90" s="26"/>
      <c r="E90" s="26"/>
      <c r="F90" s="7"/>
      <c r="G90" s="60"/>
      <c r="H90" s="60"/>
      <c r="I90" s="60"/>
      <c r="J90" s="60"/>
      <c r="K90" s="66" t="e">
        <f t="shared" si="29"/>
        <v>#REF!</v>
      </c>
      <c r="L90" s="49"/>
      <c r="M90" s="43"/>
    </row>
    <row r="91" spans="1:13" x14ac:dyDescent="0.25">
      <c r="A91" s="92" t="s">
        <v>42</v>
      </c>
      <c r="B91" s="95" t="s">
        <v>43</v>
      </c>
      <c r="C91" s="9" t="s">
        <v>4</v>
      </c>
      <c r="D91" s="24">
        <v>1638431.2999999998</v>
      </c>
      <c r="E91" s="24">
        <v>1232781.3999999999</v>
      </c>
      <c r="F91" s="22">
        <f t="shared" si="24"/>
        <v>0.75241567955885613</v>
      </c>
      <c r="G91" s="67">
        <f>G96+G101+G106+G111</f>
        <v>10</v>
      </c>
      <c r="H91" s="67">
        <f t="shared" ref="H91:J91" si="31">H96+H101+H106+H111</f>
        <v>0</v>
      </c>
      <c r="I91" s="67">
        <f t="shared" si="31"/>
        <v>8</v>
      </c>
      <c r="J91" s="67">
        <f t="shared" si="31"/>
        <v>2</v>
      </c>
      <c r="K91" s="70">
        <f t="shared" ref="K91" si="32">H91/G91</f>
        <v>0</v>
      </c>
      <c r="L91" s="71" t="s">
        <v>153</v>
      </c>
      <c r="M91" s="83"/>
    </row>
    <row r="92" spans="1:13" x14ac:dyDescent="0.25">
      <c r="A92" s="93"/>
      <c r="B92" s="96"/>
      <c r="C92" s="9" t="s">
        <v>13</v>
      </c>
      <c r="D92" s="25">
        <v>1612197.9</v>
      </c>
      <c r="E92" s="25">
        <v>919748.79999999993</v>
      </c>
      <c r="F92" s="22">
        <f>E92/D92</f>
        <v>0.57049373405088788</v>
      </c>
      <c r="G92" s="68"/>
      <c r="H92" s="68"/>
      <c r="I92" s="68"/>
      <c r="J92" s="68"/>
      <c r="K92" s="70" t="e">
        <f>(K89+0.5*K90)/#REF!</f>
        <v>#REF!</v>
      </c>
      <c r="L92" s="72"/>
      <c r="M92" s="84"/>
    </row>
    <row r="93" spans="1:13" x14ac:dyDescent="0.25">
      <c r="A93" s="93"/>
      <c r="B93" s="96"/>
      <c r="C93" s="9" t="s">
        <v>11</v>
      </c>
      <c r="D93" s="25">
        <v>5733.4</v>
      </c>
      <c r="E93" s="25">
        <v>133027</v>
      </c>
      <c r="F93" s="22">
        <f>E93/D93</f>
        <v>23.202113928907806</v>
      </c>
      <c r="G93" s="68"/>
      <c r="H93" s="68"/>
      <c r="I93" s="68"/>
      <c r="J93" s="68"/>
      <c r="K93" s="70" t="e">
        <f t="shared" si="29"/>
        <v>#REF!</v>
      </c>
      <c r="L93" s="72"/>
      <c r="M93" s="84"/>
    </row>
    <row r="94" spans="1:13" ht="18.600000000000001" customHeight="1" x14ac:dyDescent="0.25">
      <c r="A94" s="93"/>
      <c r="B94" s="96"/>
      <c r="C94" s="9" t="s">
        <v>12</v>
      </c>
      <c r="D94" s="25">
        <v>20500</v>
      </c>
      <c r="E94" s="25">
        <v>180005.6</v>
      </c>
      <c r="F94" s="22">
        <f>E94/D94</f>
        <v>8.7807609756097555</v>
      </c>
      <c r="G94" s="68"/>
      <c r="H94" s="68"/>
      <c r="I94" s="68"/>
      <c r="J94" s="68"/>
      <c r="K94" s="70" t="e">
        <f t="shared" si="29"/>
        <v>#REF!</v>
      </c>
      <c r="L94" s="72"/>
      <c r="M94" s="84"/>
    </row>
    <row r="95" spans="1:13" x14ac:dyDescent="0.25">
      <c r="A95" s="94"/>
      <c r="B95" s="97"/>
      <c r="C95" s="9" t="s">
        <v>169</v>
      </c>
      <c r="D95" s="10"/>
      <c r="E95" s="10"/>
      <c r="F95" s="22"/>
      <c r="G95" s="69"/>
      <c r="H95" s="69"/>
      <c r="I95" s="69"/>
      <c r="J95" s="69"/>
      <c r="K95" s="70" t="e">
        <f t="shared" si="29"/>
        <v>#REF!</v>
      </c>
      <c r="L95" s="73"/>
      <c r="M95" s="85"/>
    </row>
    <row r="96" spans="1:13" x14ac:dyDescent="0.25">
      <c r="A96" s="86" t="s">
        <v>47</v>
      </c>
      <c r="B96" s="89" t="s">
        <v>44</v>
      </c>
      <c r="C96" s="5" t="s">
        <v>4</v>
      </c>
      <c r="D96" s="23">
        <v>64466.2</v>
      </c>
      <c r="E96" s="23">
        <v>14825.8</v>
      </c>
      <c r="F96" s="7">
        <f t="shared" si="24"/>
        <v>0.22997787988124008</v>
      </c>
      <c r="G96" s="58">
        <v>2</v>
      </c>
      <c r="H96" s="58">
        <v>0</v>
      </c>
      <c r="I96" s="58">
        <v>2</v>
      </c>
      <c r="J96" s="58">
        <v>0</v>
      </c>
      <c r="K96" s="66">
        <f t="shared" ref="K96" si="33">H96/G96</f>
        <v>0</v>
      </c>
      <c r="L96" s="47" t="s">
        <v>153</v>
      </c>
      <c r="M96" s="41" t="s">
        <v>240</v>
      </c>
    </row>
    <row r="97" spans="1:13" x14ac:dyDescent="0.25">
      <c r="A97" s="87"/>
      <c r="B97" s="90"/>
      <c r="C97" s="5" t="s">
        <v>13</v>
      </c>
      <c r="D97" s="23">
        <v>42631.299999999996</v>
      </c>
      <c r="E97" s="23">
        <v>7616.1</v>
      </c>
      <c r="F97" s="7">
        <f t="shared" si="24"/>
        <v>0.17865042820650556</v>
      </c>
      <c r="G97" s="59"/>
      <c r="H97" s="59"/>
      <c r="I97" s="59"/>
      <c r="J97" s="59"/>
      <c r="K97" s="66" t="e">
        <f>(K94+0.5*K95)/#REF!</f>
        <v>#REF!</v>
      </c>
      <c r="L97" s="48"/>
      <c r="M97" s="42"/>
    </row>
    <row r="98" spans="1:13" x14ac:dyDescent="0.25">
      <c r="A98" s="87"/>
      <c r="B98" s="90"/>
      <c r="C98" s="5" t="s">
        <v>11</v>
      </c>
      <c r="D98" s="23">
        <v>1334.9</v>
      </c>
      <c r="E98" s="23">
        <v>440.80000000000018</v>
      </c>
      <c r="F98" s="7">
        <f t="shared" si="24"/>
        <v>0.33021200089894387</v>
      </c>
      <c r="G98" s="59"/>
      <c r="H98" s="59"/>
      <c r="I98" s="59"/>
      <c r="J98" s="59"/>
      <c r="K98" s="66" t="e">
        <f t="shared" si="29"/>
        <v>#REF!</v>
      </c>
      <c r="L98" s="48"/>
      <c r="M98" s="42"/>
    </row>
    <row r="99" spans="1:13" x14ac:dyDescent="0.25">
      <c r="A99" s="87"/>
      <c r="B99" s="90"/>
      <c r="C99" s="5" t="s">
        <v>12</v>
      </c>
      <c r="D99" s="23">
        <v>20500</v>
      </c>
      <c r="E99" s="23">
        <v>6768.9</v>
      </c>
      <c r="F99" s="8">
        <f t="shared" si="24"/>
        <v>0.33019024390243901</v>
      </c>
      <c r="G99" s="59"/>
      <c r="H99" s="59"/>
      <c r="I99" s="59"/>
      <c r="J99" s="59"/>
      <c r="K99" s="66" t="e">
        <f t="shared" si="29"/>
        <v>#REF!</v>
      </c>
      <c r="L99" s="48"/>
      <c r="M99" s="42"/>
    </row>
    <row r="100" spans="1:13" ht="408.75" customHeight="1" x14ac:dyDescent="0.25">
      <c r="A100" s="88"/>
      <c r="B100" s="91"/>
      <c r="C100" s="5" t="s">
        <v>169</v>
      </c>
      <c r="D100" s="26"/>
      <c r="E100" s="26"/>
      <c r="F100" s="8"/>
      <c r="G100" s="60"/>
      <c r="H100" s="60"/>
      <c r="I100" s="60"/>
      <c r="J100" s="60"/>
      <c r="K100" s="66" t="e">
        <f t="shared" si="29"/>
        <v>#REF!</v>
      </c>
      <c r="L100" s="49"/>
      <c r="M100" s="43"/>
    </row>
    <row r="101" spans="1:13" x14ac:dyDescent="0.25">
      <c r="A101" s="86" t="s">
        <v>48</v>
      </c>
      <c r="B101" s="89" t="s">
        <v>214</v>
      </c>
      <c r="C101" s="5" t="s">
        <v>4</v>
      </c>
      <c r="D101" s="23">
        <v>599682.69999999995</v>
      </c>
      <c r="E101" s="23">
        <v>641655.4</v>
      </c>
      <c r="F101" s="7">
        <f t="shared" si="24"/>
        <v>1.0699915138455722</v>
      </c>
      <c r="G101" s="58">
        <v>1</v>
      </c>
      <c r="H101" s="58">
        <v>0</v>
      </c>
      <c r="I101" s="58">
        <v>1</v>
      </c>
      <c r="J101" s="58">
        <v>0</v>
      </c>
      <c r="K101" s="66">
        <f t="shared" ref="K101" si="34">H101/G101</f>
        <v>0</v>
      </c>
      <c r="L101" s="47" t="s">
        <v>45</v>
      </c>
      <c r="M101" s="41" t="s">
        <v>225</v>
      </c>
    </row>
    <row r="102" spans="1:13" x14ac:dyDescent="0.25">
      <c r="A102" s="87"/>
      <c r="B102" s="90"/>
      <c r="C102" s="5" t="s">
        <v>13</v>
      </c>
      <c r="D102" s="23">
        <v>599682.69999999995</v>
      </c>
      <c r="E102" s="23">
        <v>337838.5</v>
      </c>
      <c r="F102" s="7">
        <f t="shared" si="24"/>
        <v>0.56336209131929271</v>
      </c>
      <c r="G102" s="59"/>
      <c r="H102" s="59"/>
      <c r="I102" s="59"/>
      <c r="J102" s="59"/>
      <c r="K102" s="66" t="e">
        <f>(K99+0.5*K100)/#REF!</f>
        <v>#REF!</v>
      </c>
      <c r="L102" s="48"/>
      <c r="M102" s="42"/>
    </row>
    <row r="103" spans="1:13" ht="27" customHeight="1" x14ac:dyDescent="0.25">
      <c r="A103" s="87"/>
      <c r="B103" s="90"/>
      <c r="C103" s="5" t="s">
        <v>11</v>
      </c>
      <c r="D103" s="23">
        <v>0</v>
      </c>
      <c r="E103" s="23">
        <v>130580.20000000001</v>
      </c>
      <c r="F103" s="7"/>
      <c r="G103" s="59"/>
      <c r="H103" s="59"/>
      <c r="I103" s="59"/>
      <c r="J103" s="59"/>
      <c r="K103" s="66" t="e">
        <f t="shared" si="29"/>
        <v>#REF!</v>
      </c>
      <c r="L103" s="48"/>
      <c r="M103" s="42"/>
    </row>
    <row r="104" spans="1:13" ht="30.75" customHeight="1" x14ac:dyDescent="0.25">
      <c r="A104" s="87"/>
      <c r="B104" s="90"/>
      <c r="C104" s="5" t="s">
        <v>12</v>
      </c>
      <c r="D104" s="23">
        <v>0</v>
      </c>
      <c r="E104" s="23">
        <v>173236.7</v>
      </c>
      <c r="F104" s="8"/>
      <c r="G104" s="59"/>
      <c r="H104" s="59"/>
      <c r="I104" s="59"/>
      <c r="J104" s="59"/>
      <c r="K104" s="66" t="e">
        <f t="shared" si="29"/>
        <v>#REF!</v>
      </c>
      <c r="L104" s="48"/>
      <c r="M104" s="42"/>
    </row>
    <row r="105" spans="1:13" ht="55.5" customHeight="1" x14ac:dyDescent="0.25">
      <c r="A105" s="88"/>
      <c r="B105" s="91"/>
      <c r="C105" s="5" t="s">
        <v>169</v>
      </c>
      <c r="D105" s="6"/>
      <c r="E105" s="6"/>
      <c r="F105" s="8"/>
      <c r="G105" s="60"/>
      <c r="H105" s="60"/>
      <c r="I105" s="60"/>
      <c r="J105" s="60"/>
      <c r="K105" s="66" t="e">
        <f t="shared" si="29"/>
        <v>#REF!</v>
      </c>
      <c r="L105" s="49"/>
      <c r="M105" s="43"/>
    </row>
    <row r="106" spans="1:13" x14ac:dyDescent="0.25">
      <c r="A106" s="86" t="s">
        <v>49</v>
      </c>
      <c r="B106" s="89" t="s">
        <v>46</v>
      </c>
      <c r="C106" s="5" t="s">
        <v>4</v>
      </c>
      <c r="D106" s="23">
        <v>961418.4</v>
      </c>
      <c r="E106" s="23">
        <v>569253.6</v>
      </c>
      <c r="F106" s="7">
        <f t="shared" si="24"/>
        <v>0.59209767568417659</v>
      </c>
      <c r="G106" s="58">
        <v>6</v>
      </c>
      <c r="H106" s="58">
        <v>0</v>
      </c>
      <c r="I106" s="58">
        <v>4</v>
      </c>
      <c r="J106" s="58">
        <v>2</v>
      </c>
      <c r="K106" s="66">
        <f t="shared" ref="K106" si="35">H106/G106</f>
        <v>0</v>
      </c>
      <c r="L106" s="47" t="s">
        <v>45</v>
      </c>
      <c r="M106" s="41" t="s">
        <v>260</v>
      </c>
    </row>
    <row r="107" spans="1:13" x14ac:dyDescent="0.25">
      <c r="A107" s="87"/>
      <c r="B107" s="90"/>
      <c r="C107" s="5" t="s">
        <v>13</v>
      </c>
      <c r="D107" s="23">
        <v>957019.9</v>
      </c>
      <c r="E107" s="23">
        <v>567247.6</v>
      </c>
      <c r="F107" s="7">
        <f t="shared" si="24"/>
        <v>0.592722889043373</v>
      </c>
      <c r="G107" s="59"/>
      <c r="H107" s="59"/>
      <c r="I107" s="59"/>
      <c r="J107" s="59"/>
      <c r="K107" s="66" t="e">
        <f>(K104+0.5*K105)/#REF!</f>
        <v>#REF!</v>
      </c>
      <c r="L107" s="48"/>
      <c r="M107" s="42"/>
    </row>
    <row r="108" spans="1:13" x14ac:dyDescent="0.25">
      <c r="A108" s="87"/>
      <c r="B108" s="90"/>
      <c r="C108" s="5" t="s">
        <v>11</v>
      </c>
      <c r="D108" s="23">
        <v>4398.5</v>
      </c>
      <c r="E108" s="23">
        <v>2006</v>
      </c>
      <c r="F108" s="7">
        <f t="shared" si="24"/>
        <v>0.45606456746618163</v>
      </c>
      <c r="G108" s="59"/>
      <c r="H108" s="59"/>
      <c r="I108" s="59"/>
      <c r="J108" s="59"/>
      <c r="K108" s="66" t="e">
        <f t="shared" si="29"/>
        <v>#REF!</v>
      </c>
      <c r="L108" s="48"/>
      <c r="M108" s="42"/>
    </row>
    <row r="109" spans="1:13" x14ac:dyDescent="0.25">
      <c r="A109" s="87"/>
      <c r="B109" s="90"/>
      <c r="C109" s="5" t="s">
        <v>12</v>
      </c>
      <c r="D109" s="23"/>
      <c r="E109" s="23"/>
      <c r="F109" s="8"/>
      <c r="G109" s="59"/>
      <c r="H109" s="59"/>
      <c r="I109" s="59"/>
      <c r="J109" s="59"/>
      <c r="K109" s="66" t="e">
        <f t="shared" si="29"/>
        <v>#REF!</v>
      </c>
      <c r="L109" s="48"/>
      <c r="M109" s="42"/>
    </row>
    <row r="110" spans="1:13" ht="51" customHeight="1" x14ac:dyDescent="0.25">
      <c r="A110" s="88"/>
      <c r="B110" s="91"/>
      <c r="C110" s="5" t="s">
        <v>169</v>
      </c>
      <c r="D110" s="26"/>
      <c r="E110" s="26"/>
      <c r="F110" s="8"/>
      <c r="G110" s="60"/>
      <c r="H110" s="60"/>
      <c r="I110" s="60"/>
      <c r="J110" s="60"/>
      <c r="K110" s="66" t="e">
        <f t="shared" si="29"/>
        <v>#REF!</v>
      </c>
      <c r="L110" s="49"/>
      <c r="M110" s="43"/>
    </row>
    <row r="111" spans="1:13" x14ac:dyDescent="0.25">
      <c r="A111" s="86" t="s">
        <v>50</v>
      </c>
      <c r="B111" s="89" t="s">
        <v>174</v>
      </c>
      <c r="C111" s="5" t="s">
        <v>4</v>
      </c>
      <c r="D111" s="23">
        <v>12864</v>
      </c>
      <c r="E111" s="23">
        <v>7046.6</v>
      </c>
      <c r="F111" s="7">
        <f t="shared" si="24"/>
        <v>0.54777674129353238</v>
      </c>
      <c r="G111" s="58">
        <v>1</v>
      </c>
      <c r="H111" s="58">
        <v>0</v>
      </c>
      <c r="I111" s="58">
        <v>1</v>
      </c>
      <c r="J111" s="58">
        <v>0</v>
      </c>
      <c r="K111" s="66">
        <f t="shared" ref="K111" si="36">H111/G111</f>
        <v>0</v>
      </c>
      <c r="L111" s="47" t="s">
        <v>45</v>
      </c>
      <c r="M111" s="41" t="s">
        <v>189</v>
      </c>
    </row>
    <row r="112" spans="1:13" x14ac:dyDescent="0.25">
      <c r="A112" s="87"/>
      <c r="B112" s="90"/>
      <c r="C112" s="5" t="s">
        <v>13</v>
      </c>
      <c r="D112" s="23">
        <v>12864</v>
      </c>
      <c r="E112" s="23">
        <v>7046.6</v>
      </c>
      <c r="F112" s="7">
        <f t="shared" si="24"/>
        <v>0.54777674129353238</v>
      </c>
      <c r="G112" s="59"/>
      <c r="H112" s="59"/>
      <c r="I112" s="59"/>
      <c r="J112" s="59"/>
      <c r="K112" s="66" t="e">
        <f>(K109+0.5*K110)/#REF!</f>
        <v>#REF!</v>
      </c>
      <c r="L112" s="48"/>
      <c r="M112" s="42"/>
    </row>
    <row r="113" spans="1:13" x14ac:dyDescent="0.25">
      <c r="A113" s="87"/>
      <c r="B113" s="90"/>
      <c r="C113" s="5" t="s">
        <v>11</v>
      </c>
      <c r="D113" s="23"/>
      <c r="E113" s="23"/>
      <c r="F113" s="7"/>
      <c r="G113" s="59"/>
      <c r="H113" s="59"/>
      <c r="I113" s="59"/>
      <c r="J113" s="59"/>
      <c r="K113" s="66" t="e">
        <f t="shared" si="29"/>
        <v>#REF!</v>
      </c>
      <c r="L113" s="48"/>
      <c r="M113" s="42"/>
    </row>
    <row r="114" spans="1:13" x14ac:dyDescent="0.25">
      <c r="A114" s="87"/>
      <c r="B114" s="90"/>
      <c r="C114" s="5" t="s">
        <v>12</v>
      </c>
      <c r="D114" s="23"/>
      <c r="E114" s="23"/>
      <c r="F114" s="8"/>
      <c r="G114" s="59"/>
      <c r="H114" s="59"/>
      <c r="I114" s="59"/>
      <c r="J114" s="59"/>
      <c r="K114" s="66" t="e">
        <f t="shared" si="29"/>
        <v>#REF!</v>
      </c>
      <c r="L114" s="48"/>
      <c r="M114" s="42"/>
    </row>
    <row r="115" spans="1:13" x14ac:dyDescent="0.25">
      <c r="A115" s="88"/>
      <c r="B115" s="91"/>
      <c r="C115" s="5" t="s">
        <v>169</v>
      </c>
      <c r="D115" s="26"/>
      <c r="E115" s="26"/>
      <c r="F115" s="8"/>
      <c r="G115" s="60"/>
      <c r="H115" s="60"/>
      <c r="I115" s="60"/>
      <c r="J115" s="60"/>
      <c r="K115" s="66" t="e">
        <f t="shared" si="29"/>
        <v>#REF!</v>
      </c>
      <c r="L115" s="49"/>
      <c r="M115" s="43"/>
    </row>
    <row r="116" spans="1:13" x14ac:dyDescent="0.25">
      <c r="A116" s="92" t="s">
        <v>52</v>
      </c>
      <c r="B116" s="95" t="s">
        <v>51</v>
      </c>
      <c r="C116" s="9" t="s">
        <v>4</v>
      </c>
      <c r="D116" s="24">
        <v>1521357.7000000002</v>
      </c>
      <c r="E116" s="24">
        <v>618011.69999999995</v>
      </c>
      <c r="F116" s="22">
        <f t="shared" si="24"/>
        <v>0.40622379602114606</v>
      </c>
      <c r="G116" s="67">
        <f>G121+G126+G131</f>
        <v>15</v>
      </c>
      <c r="H116" s="67">
        <f t="shared" ref="H116:J116" si="37">H121+H126+H131</f>
        <v>0</v>
      </c>
      <c r="I116" s="67">
        <f t="shared" si="37"/>
        <v>12</v>
      </c>
      <c r="J116" s="67">
        <f t="shared" si="37"/>
        <v>3</v>
      </c>
      <c r="K116" s="70">
        <f t="shared" ref="K116" si="38">H116/G116</f>
        <v>0</v>
      </c>
      <c r="L116" s="71" t="s">
        <v>202</v>
      </c>
      <c r="M116" s="74"/>
    </row>
    <row r="117" spans="1:13" x14ac:dyDescent="0.25">
      <c r="A117" s="93"/>
      <c r="B117" s="96"/>
      <c r="C117" s="9" t="s">
        <v>13</v>
      </c>
      <c r="D117" s="25">
        <v>1344498.6</v>
      </c>
      <c r="E117" s="25">
        <v>616258.1</v>
      </c>
      <c r="F117" s="22">
        <f t="shared" si="24"/>
        <v>0.45835533038115467</v>
      </c>
      <c r="G117" s="68"/>
      <c r="H117" s="68"/>
      <c r="I117" s="68"/>
      <c r="J117" s="68"/>
      <c r="K117" s="70" t="e">
        <f>(K114+0.5*K115)/#REF!</f>
        <v>#REF!</v>
      </c>
      <c r="L117" s="72"/>
      <c r="M117" s="75"/>
    </row>
    <row r="118" spans="1:13" x14ac:dyDescent="0.25">
      <c r="A118" s="93"/>
      <c r="B118" s="96"/>
      <c r="C118" s="9" t="s">
        <v>11</v>
      </c>
      <c r="D118" s="25">
        <v>38259.1</v>
      </c>
      <c r="E118" s="25">
        <v>1753.6</v>
      </c>
      <c r="F118" s="22">
        <f t="shared" si="24"/>
        <v>4.583484713440724E-2</v>
      </c>
      <c r="G118" s="68"/>
      <c r="H118" s="68"/>
      <c r="I118" s="68"/>
      <c r="J118" s="68"/>
      <c r="K118" s="70" t="e">
        <f t="shared" si="29"/>
        <v>#REF!</v>
      </c>
      <c r="L118" s="72"/>
      <c r="M118" s="75"/>
    </row>
    <row r="119" spans="1:13" x14ac:dyDescent="0.25">
      <c r="A119" s="93"/>
      <c r="B119" s="96"/>
      <c r="C119" s="9" t="s">
        <v>12</v>
      </c>
      <c r="D119" s="25">
        <v>138600</v>
      </c>
      <c r="E119" s="25">
        <v>0</v>
      </c>
      <c r="F119" s="22">
        <f t="shared" si="24"/>
        <v>0</v>
      </c>
      <c r="G119" s="68"/>
      <c r="H119" s="68"/>
      <c r="I119" s="68"/>
      <c r="J119" s="68"/>
      <c r="K119" s="70" t="e">
        <f t="shared" si="29"/>
        <v>#REF!</v>
      </c>
      <c r="L119" s="72"/>
      <c r="M119" s="75"/>
    </row>
    <row r="120" spans="1:13" x14ac:dyDescent="0.25">
      <c r="A120" s="94"/>
      <c r="B120" s="97"/>
      <c r="C120" s="9" t="s">
        <v>169</v>
      </c>
      <c r="D120" s="10"/>
      <c r="E120" s="10"/>
      <c r="F120" s="22"/>
      <c r="G120" s="69"/>
      <c r="H120" s="69"/>
      <c r="I120" s="69"/>
      <c r="J120" s="69"/>
      <c r="K120" s="70" t="e">
        <f t="shared" si="29"/>
        <v>#REF!</v>
      </c>
      <c r="L120" s="73"/>
      <c r="M120" s="76"/>
    </row>
    <row r="121" spans="1:13" ht="21.75" customHeight="1" x14ac:dyDescent="0.25">
      <c r="A121" s="86" t="s">
        <v>55</v>
      </c>
      <c r="B121" s="89" t="s">
        <v>53</v>
      </c>
      <c r="C121" s="5" t="s">
        <v>4</v>
      </c>
      <c r="D121" s="28">
        <v>1092225.8</v>
      </c>
      <c r="E121" s="28">
        <v>554826.6</v>
      </c>
      <c r="F121" s="7">
        <f t="shared" si="24"/>
        <v>0.50797792910586803</v>
      </c>
      <c r="G121" s="58">
        <v>8</v>
      </c>
      <c r="H121" s="58">
        <v>0</v>
      </c>
      <c r="I121" s="58">
        <v>7</v>
      </c>
      <c r="J121" s="58">
        <v>1</v>
      </c>
      <c r="K121" s="66">
        <f t="shared" ref="K121" si="39">H121/G121</f>
        <v>0</v>
      </c>
      <c r="L121" s="47" t="s">
        <v>201</v>
      </c>
      <c r="M121" s="41" t="s">
        <v>241</v>
      </c>
    </row>
    <row r="122" spans="1:13" x14ac:dyDescent="0.25">
      <c r="A122" s="87"/>
      <c r="B122" s="90"/>
      <c r="C122" s="5" t="s">
        <v>13</v>
      </c>
      <c r="D122" s="28">
        <v>1086526.7</v>
      </c>
      <c r="E122" s="28">
        <v>553073</v>
      </c>
      <c r="F122" s="7">
        <f t="shared" si="24"/>
        <v>0.50902844817343196</v>
      </c>
      <c r="G122" s="59"/>
      <c r="H122" s="59"/>
      <c r="I122" s="59"/>
      <c r="J122" s="59"/>
      <c r="K122" s="66" t="e">
        <f>(K119+0.5*K120)/#REF!</f>
        <v>#REF!</v>
      </c>
      <c r="L122" s="48"/>
      <c r="M122" s="42"/>
    </row>
    <row r="123" spans="1:13" x14ac:dyDescent="0.25">
      <c r="A123" s="87"/>
      <c r="B123" s="90"/>
      <c r="C123" s="5" t="s">
        <v>11</v>
      </c>
      <c r="D123" s="28">
        <v>5699.1</v>
      </c>
      <c r="E123" s="28">
        <v>1753.6</v>
      </c>
      <c r="F123" s="7">
        <f t="shared" si="24"/>
        <v>0.30769770665543678</v>
      </c>
      <c r="G123" s="59"/>
      <c r="H123" s="59"/>
      <c r="I123" s="59"/>
      <c r="J123" s="59"/>
      <c r="K123" s="66" t="e">
        <f t="shared" si="29"/>
        <v>#REF!</v>
      </c>
      <c r="L123" s="48"/>
      <c r="M123" s="42"/>
    </row>
    <row r="124" spans="1:13" x14ac:dyDescent="0.25">
      <c r="A124" s="87"/>
      <c r="B124" s="90"/>
      <c r="C124" s="5" t="s">
        <v>12</v>
      </c>
      <c r="D124" s="28"/>
      <c r="E124" s="28"/>
      <c r="F124" s="7"/>
      <c r="G124" s="59"/>
      <c r="H124" s="59"/>
      <c r="I124" s="59"/>
      <c r="J124" s="59"/>
      <c r="K124" s="66" t="e">
        <f t="shared" si="29"/>
        <v>#REF!</v>
      </c>
      <c r="L124" s="48"/>
      <c r="M124" s="42"/>
    </row>
    <row r="125" spans="1:13" ht="189.75" customHeight="1" x14ac:dyDescent="0.25">
      <c r="A125" s="88"/>
      <c r="B125" s="91"/>
      <c r="C125" s="5" t="s">
        <v>169</v>
      </c>
      <c r="D125" s="26"/>
      <c r="E125" s="26"/>
      <c r="F125" s="7"/>
      <c r="G125" s="60"/>
      <c r="H125" s="60"/>
      <c r="I125" s="60"/>
      <c r="J125" s="60"/>
      <c r="K125" s="66" t="e">
        <f t="shared" si="29"/>
        <v>#REF!</v>
      </c>
      <c r="L125" s="49"/>
      <c r="M125" s="43"/>
    </row>
    <row r="126" spans="1:13" ht="15.6" customHeight="1" x14ac:dyDescent="0.25">
      <c r="A126" s="86" t="s">
        <v>56</v>
      </c>
      <c r="B126" s="89" t="s">
        <v>54</v>
      </c>
      <c r="C126" s="5" t="s">
        <v>4</v>
      </c>
      <c r="D126" s="23">
        <v>408001.9</v>
      </c>
      <c r="E126" s="23">
        <v>52179.6</v>
      </c>
      <c r="F126" s="7">
        <f t="shared" si="24"/>
        <v>0.12789058090170657</v>
      </c>
      <c r="G126" s="58">
        <v>5</v>
      </c>
      <c r="H126" s="58">
        <v>0</v>
      </c>
      <c r="I126" s="58">
        <v>3</v>
      </c>
      <c r="J126" s="58">
        <v>2</v>
      </c>
      <c r="K126" s="66">
        <f t="shared" ref="K126" si="40">H126/G126</f>
        <v>0</v>
      </c>
      <c r="L126" s="47" t="s">
        <v>202</v>
      </c>
      <c r="M126" s="41" t="s">
        <v>226</v>
      </c>
    </row>
    <row r="127" spans="1:13" x14ac:dyDescent="0.25">
      <c r="A127" s="87"/>
      <c r="B127" s="90"/>
      <c r="C127" s="5" t="s">
        <v>13</v>
      </c>
      <c r="D127" s="23">
        <v>236841.9</v>
      </c>
      <c r="E127" s="23">
        <v>52179.6</v>
      </c>
      <c r="F127" s="7">
        <f t="shared" si="24"/>
        <v>0.22031405760551659</v>
      </c>
      <c r="G127" s="59"/>
      <c r="H127" s="59"/>
      <c r="I127" s="59"/>
      <c r="J127" s="59"/>
      <c r="K127" s="66" t="e">
        <f>(K124+0.5*K125)/#REF!</f>
        <v>#REF!</v>
      </c>
      <c r="L127" s="48"/>
      <c r="M127" s="42"/>
    </row>
    <row r="128" spans="1:13" x14ac:dyDescent="0.25">
      <c r="A128" s="87"/>
      <c r="B128" s="90"/>
      <c r="C128" s="5" t="s">
        <v>11</v>
      </c>
      <c r="D128" s="23">
        <v>32560</v>
      </c>
      <c r="E128" s="23">
        <v>0</v>
      </c>
      <c r="F128" s="7">
        <f t="shared" si="24"/>
        <v>0</v>
      </c>
      <c r="G128" s="59"/>
      <c r="H128" s="59"/>
      <c r="I128" s="59"/>
      <c r="J128" s="59"/>
      <c r="K128" s="66" t="e">
        <f t="shared" si="29"/>
        <v>#REF!</v>
      </c>
      <c r="L128" s="48"/>
      <c r="M128" s="42"/>
    </row>
    <row r="129" spans="1:13" x14ac:dyDescent="0.25">
      <c r="A129" s="87"/>
      <c r="B129" s="90"/>
      <c r="C129" s="5" t="s">
        <v>12</v>
      </c>
      <c r="D129" s="28">
        <v>138600</v>
      </c>
      <c r="E129" s="28">
        <v>0</v>
      </c>
      <c r="F129" s="8">
        <v>0</v>
      </c>
      <c r="G129" s="59"/>
      <c r="H129" s="59"/>
      <c r="I129" s="59"/>
      <c r="J129" s="59"/>
      <c r="K129" s="66" t="e">
        <f t="shared" si="29"/>
        <v>#REF!</v>
      </c>
      <c r="L129" s="48"/>
      <c r="M129" s="42"/>
    </row>
    <row r="130" spans="1:13" ht="33" customHeight="1" x14ac:dyDescent="0.25">
      <c r="A130" s="88"/>
      <c r="B130" s="91"/>
      <c r="C130" s="5" t="s">
        <v>169</v>
      </c>
      <c r="D130" s="6"/>
      <c r="E130" s="6"/>
      <c r="F130" s="8"/>
      <c r="G130" s="60"/>
      <c r="H130" s="60"/>
      <c r="I130" s="60"/>
      <c r="J130" s="60"/>
      <c r="K130" s="66" t="e">
        <f t="shared" si="29"/>
        <v>#REF!</v>
      </c>
      <c r="L130" s="49"/>
      <c r="M130" s="43"/>
    </row>
    <row r="131" spans="1:13" x14ac:dyDescent="0.25">
      <c r="A131" s="86" t="s">
        <v>57</v>
      </c>
      <c r="B131" s="89" t="s">
        <v>175</v>
      </c>
      <c r="C131" s="5" t="s">
        <v>4</v>
      </c>
      <c r="D131" s="23">
        <v>21130</v>
      </c>
      <c r="E131" s="23">
        <v>11005.5</v>
      </c>
      <c r="F131" s="7">
        <f t="shared" ref="F131:F192" si="41">E131/D131</f>
        <v>0.52084713677236161</v>
      </c>
      <c r="G131" s="58">
        <v>2</v>
      </c>
      <c r="H131" s="58">
        <v>0</v>
      </c>
      <c r="I131" s="58">
        <v>2</v>
      </c>
      <c r="J131" s="58">
        <v>0</v>
      </c>
      <c r="K131" s="66">
        <f t="shared" ref="K131" si="42">H131/G131</f>
        <v>0</v>
      </c>
      <c r="L131" s="47" t="s">
        <v>201</v>
      </c>
      <c r="M131" s="41" t="s">
        <v>190</v>
      </c>
    </row>
    <row r="132" spans="1:13" x14ac:dyDescent="0.25">
      <c r="A132" s="87"/>
      <c r="B132" s="90"/>
      <c r="C132" s="5" t="s">
        <v>13</v>
      </c>
      <c r="D132" s="23">
        <v>21130</v>
      </c>
      <c r="E132" s="23">
        <v>11005.5</v>
      </c>
      <c r="F132" s="7">
        <f t="shared" si="41"/>
        <v>0.52084713677236161</v>
      </c>
      <c r="G132" s="59"/>
      <c r="H132" s="59"/>
      <c r="I132" s="59"/>
      <c r="J132" s="59"/>
      <c r="K132" s="66" t="e">
        <f>(K129+0.5*K130)/#REF!</f>
        <v>#REF!</v>
      </c>
      <c r="L132" s="48"/>
      <c r="M132" s="42"/>
    </row>
    <row r="133" spans="1:13" x14ac:dyDescent="0.25">
      <c r="A133" s="87"/>
      <c r="B133" s="90"/>
      <c r="C133" s="5" t="s">
        <v>11</v>
      </c>
      <c r="D133" s="23"/>
      <c r="E133" s="23"/>
      <c r="F133" s="7"/>
      <c r="G133" s="59"/>
      <c r="H133" s="59"/>
      <c r="I133" s="59"/>
      <c r="J133" s="59"/>
      <c r="K133" s="66" t="e">
        <f t="shared" si="29"/>
        <v>#REF!</v>
      </c>
      <c r="L133" s="48"/>
      <c r="M133" s="42"/>
    </row>
    <row r="134" spans="1:13" x14ac:dyDescent="0.25">
      <c r="A134" s="87"/>
      <c r="B134" s="90"/>
      <c r="C134" s="5" t="s">
        <v>12</v>
      </c>
      <c r="D134" s="23"/>
      <c r="E134" s="23"/>
      <c r="F134" s="8"/>
      <c r="G134" s="59"/>
      <c r="H134" s="59"/>
      <c r="I134" s="59"/>
      <c r="J134" s="59"/>
      <c r="K134" s="66" t="e">
        <f t="shared" si="29"/>
        <v>#REF!</v>
      </c>
      <c r="L134" s="48"/>
      <c r="M134" s="42"/>
    </row>
    <row r="135" spans="1:13" ht="48" customHeight="1" x14ac:dyDescent="0.25">
      <c r="A135" s="88"/>
      <c r="B135" s="91"/>
      <c r="C135" s="5" t="s">
        <v>169</v>
      </c>
      <c r="D135" s="26"/>
      <c r="E135" s="26"/>
      <c r="F135" s="8"/>
      <c r="G135" s="60"/>
      <c r="H135" s="60"/>
      <c r="I135" s="60"/>
      <c r="J135" s="60"/>
      <c r="K135" s="66" t="e">
        <f t="shared" si="29"/>
        <v>#REF!</v>
      </c>
      <c r="L135" s="49"/>
      <c r="M135" s="43"/>
    </row>
    <row r="136" spans="1:13" ht="15.6" customHeight="1" x14ac:dyDescent="0.25">
      <c r="A136" s="92" t="s">
        <v>58</v>
      </c>
      <c r="B136" s="95" t="s">
        <v>59</v>
      </c>
      <c r="C136" s="9" t="s">
        <v>4</v>
      </c>
      <c r="D136" s="24">
        <v>59585.9</v>
      </c>
      <c r="E136" s="24">
        <v>24824.600000000002</v>
      </c>
      <c r="F136" s="22">
        <f t="shared" si="41"/>
        <v>0.41661869670509299</v>
      </c>
      <c r="G136" s="67">
        <f>G141+G146+G151</f>
        <v>12</v>
      </c>
      <c r="H136" s="67">
        <f t="shared" ref="H136:J136" si="43">H141+H146+H151</f>
        <v>0</v>
      </c>
      <c r="I136" s="67">
        <f t="shared" si="43"/>
        <v>11</v>
      </c>
      <c r="J136" s="67">
        <f t="shared" si="43"/>
        <v>1</v>
      </c>
      <c r="K136" s="70">
        <f t="shared" ref="K136" si="44">H136/G136</f>
        <v>0</v>
      </c>
      <c r="L136" s="71" t="s">
        <v>200</v>
      </c>
      <c r="M136" s="74"/>
    </row>
    <row r="137" spans="1:13" x14ac:dyDescent="0.25">
      <c r="A137" s="93"/>
      <c r="B137" s="96"/>
      <c r="C137" s="9" t="s">
        <v>13</v>
      </c>
      <c r="D137" s="25">
        <v>59428.1</v>
      </c>
      <c r="E137" s="25">
        <v>24775.7</v>
      </c>
      <c r="F137" s="22">
        <f t="shared" si="41"/>
        <v>0.41690210523304633</v>
      </c>
      <c r="G137" s="68"/>
      <c r="H137" s="68"/>
      <c r="I137" s="68"/>
      <c r="J137" s="68"/>
      <c r="K137" s="70" t="e">
        <f>(K134+0.5*K135)/#REF!</f>
        <v>#REF!</v>
      </c>
      <c r="L137" s="72"/>
      <c r="M137" s="75"/>
    </row>
    <row r="138" spans="1:13" x14ac:dyDescent="0.25">
      <c r="A138" s="93"/>
      <c r="B138" s="96"/>
      <c r="C138" s="9" t="s">
        <v>11</v>
      </c>
      <c r="D138" s="25">
        <v>157.80000000000001</v>
      </c>
      <c r="E138" s="25">
        <v>48.9</v>
      </c>
      <c r="F138" s="22">
        <f t="shared" si="41"/>
        <v>0.30988593155893535</v>
      </c>
      <c r="G138" s="68"/>
      <c r="H138" s="68"/>
      <c r="I138" s="68"/>
      <c r="J138" s="68"/>
      <c r="K138" s="70" t="e">
        <f t="shared" si="29"/>
        <v>#REF!</v>
      </c>
      <c r="L138" s="72"/>
      <c r="M138" s="75"/>
    </row>
    <row r="139" spans="1:13" x14ac:dyDescent="0.25">
      <c r="A139" s="93"/>
      <c r="B139" s="96"/>
      <c r="C139" s="9" t="s">
        <v>12</v>
      </c>
      <c r="D139" s="25"/>
      <c r="E139" s="25"/>
      <c r="F139" s="22"/>
      <c r="G139" s="68"/>
      <c r="H139" s="68"/>
      <c r="I139" s="68"/>
      <c r="J139" s="68"/>
      <c r="K139" s="70" t="e">
        <f t="shared" si="29"/>
        <v>#REF!</v>
      </c>
      <c r="L139" s="72"/>
      <c r="M139" s="75"/>
    </row>
    <row r="140" spans="1:13" x14ac:dyDescent="0.25">
      <c r="A140" s="94"/>
      <c r="B140" s="97"/>
      <c r="C140" s="9" t="s">
        <v>169</v>
      </c>
      <c r="D140" s="10"/>
      <c r="E140" s="10"/>
      <c r="F140" s="11"/>
      <c r="G140" s="69"/>
      <c r="H140" s="69"/>
      <c r="I140" s="69"/>
      <c r="J140" s="69"/>
      <c r="K140" s="70" t="e">
        <f t="shared" si="29"/>
        <v>#REF!</v>
      </c>
      <c r="L140" s="73"/>
      <c r="M140" s="76"/>
    </row>
    <row r="141" spans="1:13" x14ac:dyDescent="0.25">
      <c r="A141" s="86" t="s">
        <v>62</v>
      </c>
      <c r="B141" s="89" t="s">
        <v>60</v>
      </c>
      <c r="C141" s="5" t="s">
        <v>4</v>
      </c>
      <c r="D141" s="23">
        <v>9567.6</v>
      </c>
      <c r="E141" s="23">
        <v>2087.6999999999998</v>
      </c>
      <c r="F141" s="7">
        <f t="shared" si="41"/>
        <v>0.21820519252477108</v>
      </c>
      <c r="G141" s="58">
        <v>4</v>
      </c>
      <c r="H141" s="58">
        <v>0</v>
      </c>
      <c r="I141" s="58">
        <v>4</v>
      </c>
      <c r="J141" s="58">
        <v>0</v>
      </c>
      <c r="K141" s="66">
        <f t="shared" ref="K141" si="45">H141/G141</f>
        <v>0</v>
      </c>
      <c r="L141" s="47" t="s">
        <v>200</v>
      </c>
      <c r="M141" s="41" t="s">
        <v>245</v>
      </c>
    </row>
    <row r="142" spans="1:13" x14ac:dyDescent="0.25">
      <c r="A142" s="87"/>
      <c r="B142" s="90"/>
      <c r="C142" s="5" t="s">
        <v>13</v>
      </c>
      <c r="D142" s="23">
        <v>9567.6</v>
      </c>
      <c r="E142" s="23">
        <v>2087.6999999999998</v>
      </c>
      <c r="F142" s="7">
        <f t="shared" si="41"/>
        <v>0.21820519252477108</v>
      </c>
      <c r="G142" s="59"/>
      <c r="H142" s="59"/>
      <c r="I142" s="59"/>
      <c r="J142" s="59"/>
      <c r="K142" s="66" t="e">
        <f>(K139+0.5*K140)/#REF!</f>
        <v>#REF!</v>
      </c>
      <c r="L142" s="48"/>
      <c r="M142" s="42"/>
    </row>
    <row r="143" spans="1:13" x14ac:dyDescent="0.25">
      <c r="A143" s="87"/>
      <c r="B143" s="90"/>
      <c r="C143" s="5" t="s">
        <v>11</v>
      </c>
      <c r="D143" s="23"/>
      <c r="E143" s="23"/>
      <c r="F143" s="7"/>
      <c r="G143" s="59"/>
      <c r="H143" s="59"/>
      <c r="I143" s="59"/>
      <c r="J143" s="59"/>
      <c r="K143" s="66" t="e">
        <f t="shared" ref="K143:K205" si="46">(K140+0.5*K141)/K139</f>
        <v>#REF!</v>
      </c>
      <c r="L143" s="48"/>
      <c r="M143" s="42"/>
    </row>
    <row r="144" spans="1:13" x14ac:dyDescent="0.25">
      <c r="A144" s="87"/>
      <c r="B144" s="90"/>
      <c r="C144" s="5" t="s">
        <v>12</v>
      </c>
      <c r="D144" s="23"/>
      <c r="E144" s="23"/>
      <c r="F144" s="7"/>
      <c r="G144" s="59"/>
      <c r="H144" s="59"/>
      <c r="I144" s="59"/>
      <c r="J144" s="59"/>
      <c r="K144" s="66" t="e">
        <f t="shared" si="46"/>
        <v>#REF!</v>
      </c>
      <c r="L144" s="48"/>
      <c r="M144" s="42"/>
    </row>
    <row r="145" spans="1:13" ht="162.75" customHeight="1" x14ac:dyDescent="0.25">
      <c r="A145" s="88"/>
      <c r="B145" s="91"/>
      <c r="C145" s="5" t="s">
        <v>169</v>
      </c>
      <c r="D145" s="26"/>
      <c r="E145" s="26"/>
      <c r="F145" s="7"/>
      <c r="G145" s="60"/>
      <c r="H145" s="60"/>
      <c r="I145" s="60"/>
      <c r="J145" s="60"/>
      <c r="K145" s="66" t="e">
        <f t="shared" si="46"/>
        <v>#REF!</v>
      </c>
      <c r="L145" s="49"/>
      <c r="M145" s="43"/>
    </row>
    <row r="146" spans="1:13" x14ac:dyDescent="0.25">
      <c r="A146" s="86" t="s">
        <v>63</v>
      </c>
      <c r="B146" s="89" t="s">
        <v>61</v>
      </c>
      <c r="C146" s="5" t="s">
        <v>4</v>
      </c>
      <c r="D146" s="23">
        <v>8176.5</v>
      </c>
      <c r="E146" s="23">
        <v>700</v>
      </c>
      <c r="F146" s="7">
        <f t="shared" si="41"/>
        <v>8.5611202837399869E-2</v>
      </c>
      <c r="G146" s="58">
        <v>5</v>
      </c>
      <c r="H146" s="58">
        <v>0</v>
      </c>
      <c r="I146" s="58">
        <v>4</v>
      </c>
      <c r="J146" s="58">
        <v>1</v>
      </c>
      <c r="K146" s="66">
        <f t="shared" ref="K146" si="47">H146/G146</f>
        <v>0</v>
      </c>
      <c r="L146" s="47" t="s">
        <v>199</v>
      </c>
      <c r="M146" s="107" t="s">
        <v>244</v>
      </c>
    </row>
    <row r="147" spans="1:13" x14ac:dyDescent="0.25">
      <c r="A147" s="87"/>
      <c r="B147" s="90"/>
      <c r="C147" s="5" t="s">
        <v>13</v>
      </c>
      <c r="D147" s="23">
        <v>8176.5</v>
      </c>
      <c r="E147" s="23">
        <v>700</v>
      </c>
      <c r="F147" s="7">
        <f t="shared" si="41"/>
        <v>8.5611202837399869E-2</v>
      </c>
      <c r="G147" s="59"/>
      <c r="H147" s="59"/>
      <c r="I147" s="59"/>
      <c r="J147" s="59"/>
      <c r="K147" s="66" t="e">
        <f>(K144+0.5*K145)/#REF!</f>
        <v>#REF!</v>
      </c>
      <c r="L147" s="48"/>
      <c r="M147" s="108"/>
    </row>
    <row r="148" spans="1:13" x14ac:dyDescent="0.25">
      <c r="A148" s="87"/>
      <c r="B148" s="90"/>
      <c r="C148" s="5" t="s">
        <v>11</v>
      </c>
      <c r="D148" s="23"/>
      <c r="E148" s="23"/>
      <c r="F148" s="7"/>
      <c r="G148" s="59"/>
      <c r="H148" s="59"/>
      <c r="I148" s="59"/>
      <c r="J148" s="59"/>
      <c r="K148" s="66" t="e">
        <f t="shared" si="46"/>
        <v>#REF!</v>
      </c>
      <c r="L148" s="48"/>
      <c r="M148" s="108"/>
    </row>
    <row r="149" spans="1:13" x14ac:dyDescent="0.25">
      <c r="A149" s="87"/>
      <c r="B149" s="90"/>
      <c r="C149" s="5" t="s">
        <v>12</v>
      </c>
      <c r="D149" s="23"/>
      <c r="E149" s="23"/>
      <c r="F149" s="7"/>
      <c r="G149" s="59"/>
      <c r="H149" s="59"/>
      <c r="I149" s="59"/>
      <c r="J149" s="59"/>
      <c r="K149" s="66" t="e">
        <f t="shared" si="46"/>
        <v>#REF!</v>
      </c>
      <c r="L149" s="48"/>
      <c r="M149" s="108"/>
    </row>
    <row r="150" spans="1:13" ht="132" customHeight="1" x14ac:dyDescent="0.25">
      <c r="A150" s="88"/>
      <c r="B150" s="91"/>
      <c r="C150" s="5" t="s">
        <v>169</v>
      </c>
      <c r="D150" s="26"/>
      <c r="E150" s="26"/>
      <c r="F150" s="7"/>
      <c r="G150" s="60"/>
      <c r="H150" s="60"/>
      <c r="I150" s="60"/>
      <c r="J150" s="60"/>
      <c r="K150" s="66" t="e">
        <f t="shared" si="46"/>
        <v>#REF!</v>
      </c>
      <c r="L150" s="49"/>
      <c r="M150" s="109"/>
    </row>
    <row r="151" spans="1:13" x14ac:dyDescent="0.25">
      <c r="A151" s="86" t="s">
        <v>64</v>
      </c>
      <c r="B151" s="89" t="s">
        <v>212</v>
      </c>
      <c r="C151" s="5" t="s">
        <v>4</v>
      </c>
      <c r="D151" s="23">
        <v>41841.800000000003</v>
      </c>
      <c r="E151" s="23">
        <v>22036.9</v>
      </c>
      <c r="F151" s="7">
        <f t="shared" si="41"/>
        <v>0.52667189270060089</v>
      </c>
      <c r="G151" s="58">
        <v>3</v>
      </c>
      <c r="H151" s="58">
        <v>0</v>
      </c>
      <c r="I151" s="58">
        <v>3</v>
      </c>
      <c r="J151" s="58">
        <v>0</v>
      </c>
      <c r="K151" s="66">
        <f t="shared" ref="K151" si="48">H151/G151</f>
        <v>0</v>
      </c>
      <c r="L151" s="47" t="s">
        <v>198</v>
      </c>
      <c r="M151" s="41" t="s">
        <v>182</v>
      </c>
    </row>
    <row r="152" spans="1:13" x14ac:dyDescent="0.25">
      <c r="A152" s="87"/>
      <c r="B152" s="90"/>
      <c r="C152" s="5" t="s">
        <v>13</v>
      </c>
      <c r="D152" s="23">
        <v>41684</v>
      </c>
      <c r="E152" s="23">
        <v>21988</v>
      </c>
      <c r="F152" s="7">
        <f t="shared" si="41"/>
        <v>0.52749256309375303</v>
      </c>
      <c r="G152" s="59"/>
      <c r="H152" s="59"/>
      <c r="I152" s="59"/>
      <c r="J152" s="59"/>
      <c r="K152" s="66" t="e">
        <f>(K149+0.5*K150)/#REF!</f>
        <v>#REF!</v>
      </c>
      <c r="L152" s="48"/>
      <c r="M152" s="42"/>
    </row>
    <row r="153" spans="1:13" x14ac:dyDescent="0.25">
      <c r="A153" s="87"/>
      <c r="B153" s="90"/>
      <c r="C153" s="5" t="s">
        <v>11</v>
      </c>
      <c r="D153" s="23">
        <v>157.80000000000001</v>
      </c>
      <c r="E153" s="23">
        <v>48.9</v>
      </c>
      <c r="F153" s="7">
        <f t="shared" si="41"/>
        <v>0.30988593155893535</v>
      </c>
      <c r="G153" s="59"/>
      <c r="H153" s="59"/>
      <c r="I153" s="59"/>
      <c r="J153" s="59"/>
      <c r="K153" s="66" t="e">
        <f t="shared" si="46"/>
        <v>#REF!</v>
      </c>
      <c r="L153" s="48"/>
      <c r="M153" s="42"/>
    </row>
    <row r="154" spans="1:13" ht="25.5" customHeight="1" x14ac:dyDescent="0.25">
      <c r="A154" s="87"/>
      <c r="B154" s="90"/>
      <c r="C154" s="5" t="s">
        <v>12</v>
      </c>
      <c r="D154" s="23"/>
      <c r="E154" s="23"/>
      <c r="F154" s="7"/>
      <c r="G154" s="59"/>
      <c r="H154" s="59"/>
      <c r="I154" s="59"/>
      <c r="J154" s="59"/>
      <c r="K154" s="66" t="e">
        <f t="shared" si="46"/>
        <v>#REF!</v>
      </c>
      <c r="L154" s="48"/>
      <c r="M154" s="42"/>
    </row>
    <row r="155" spans="1:13" ht="39.75" customHeight="1" x14ac:dyDescent="0.25">
      <c r="A155" s="88"/>
      <c r="B155" s="91"/>
      <c r="C155" s="5" t="s">
        <v>169</v>
      </c>
      <c r="D155" s="26"/>
      <c r="E155" s="26"/>
      <c r="F155" s="7"/>
      <c r="G155" s="60"/>
      <c r="H155" s="60"/>
      <c r="I155" s="60"/>
      <c r="J155" s="60"/>
      <c r="K155" s="66" t="e">
        <f t="shared" si="46"/>
        <v>#REF!</v>
      </c>
      <c r="L155" s="49"/>
      <c r="M155" s="43"/>
    </row>
    <row r="156" spans="1:13" x14ac:dyDescent="0.25">
      <c r="A156" s="92" t="s">
        <v>66</v>
      </c>
      <c r="B156" s="95" t="s">
        <v>65</v>
      </c>
      <c r="C156" s="9" t="s">
        <v>4</v>
      </c>
      <c r="D156" s="24">
        <v>3804317.3</v>
      </c>
      <c r="E156" s="24">
        <v>1341150.3999999999</v>
      </c>
      <c r="F156" s="22">
        <f t="shared" si="41"/>
        <v>0.35253379101685339</v>
      </c>
      <c r="G156" s="67">
        <f>G161+G166+G171+G176+G181</f>
        <v>15</v>
      </c>
      <c r="H156" s="67">
        <f t="shared" ref="H156:J156" si="49">H161+H166+H171+H176+H181</f>
        <v>0</v>
      </c>
      <c r="I156" s="67">
        <f t="shared" si="49"/>
        <v>12</v>
      </c>
      <c r="J156" s="67">
        <f t="shared" si="49"/>
        <v>3</v>
      </c>
      <c r="K156" s="70">
        <f t="shared" ref="K156" si="50">H156/G156</f>
        <v>0</v>
      </c>
      <c r="L156" s="71" t="s">
        <v>158</v>
      </c>
      <c r="M156" s="74"/>
    </row>
    <row r="157" spans="1:13" x14ac:dyDescent="0.25">
      <c r="A157" s="93"/>
      <c r="B157" s="96"/>
      <c r="C157" s="9" t="s">
        <v>13</v>
      </c>
      <c r="D157" s="25">
        <v>2437665.1999999997</v>
      </c>
      <c r="E157" s="25">
        <v>1044117.4999999999</v>
      </c>
      <c r="F157" s="22">
        <f>E157/D157</f>
        <v>0.42832686785699692</v>
      </c>
      <c r="G157" s="68"/>
      <c r="H157" s="68"/>
      <c r="I157" s="68"/>
      <c r="J157" s="68"/>
      <c r="K157" s="70" t="e">
        <f>(K154+0.5*K155)/#REF!</f>
        <v>#REF!</v>
      </c>
      <c r="L157" s="72"/>
      <c r="M157" s="75"/>
    </row>
    <row r="158" spans="1:13" x14ac:dyDescent="0.25">
      <c r="A158" s="93"/>
      <c r="B158" s="96"/>
      <c r="C158" s="9" t="s">
        <v>11</v>
      </c>
      <c r="D158" s="25">
        <v>1107452.0999999999</v>
      </c>
      <c r="E158" s="25">
        <v>297032.90000000002</v>
      </c>
      <c r="F158" s="22">
        <f>E157/D157</f>
        <v>0.42832686785699692</v>
      </c>
      <c r="G158" s="68"/>
      <c r="H158" s="68"/>
      <c r="I158" s="68"/>
      <c r="J158" s="68"/>
      <c r="K158" s="70" t="e">
        <f t="shared" si="46"/>
        <v>#REF!</v>
      </c>
      <c r="L158" s="72"/>
      <c r="M158" s="75"/>
    </row>
    <row r="159" spans="1:13" x14ac:dyDescent="0.25">
      <c r="A159" s="93"/>
      <c r="B159" s="96"/>
      <c r="C159" s="9" t="s">
        <v>12</v>
      </c>
      <c r="D159" s="25">
        <v>259200</v>
      </c>
      <c r="E159" s="25">
        <v>0</v>
      </c>
      <c r="F159" s="22" t="s">
        <v>215</v>
      </c>
      <c r="G159" s="68"/>
      <c r="H159" s="68"/>
      <c r="I159" s="68"/>
      <c r="J159" s="68"/>
      <c r="K159" s="70" t="e">
        <f t="shared" si="46"/>
        <v>#REF!</v>
      </c>
      <c r="L159" s="72"/>
      <c r="M159" s="75"/>
    </row>
    <row r="160" spans="1:13" x14ac:dyDescent="0.25">
      <c r="A160" s="94"/>
      <c r="B160" s="97"/>
      <c r="C160" s="9" t="s">
        <v>169</v>
      </c>
      <c r="D160" s="10"/>
      <c r="E160" s="10"/>
      <c r="F160" s="11"/>
      <c r="G160" s="69"/>
      <c r="H160" s="69"/>
      <c r="I160" s="69"/>
      <c r="J160" s="69"/>
      <c r="K160" s="70" t="e">
        <f t="shared" si="46"/>
        <v>#REF!</v>
      </c>
      <c r="L160" s="73"/>
      <c r="M160" s="76"/>
    </row>
    <row r="161" spans="1:13" ht="24.75" customHeight="1" x14ac:dyDescent="0.25">
      <c r="A161" s="86" t="s">
        <v>71</v>
      </c>
      <c r="B161" s="89" t="s">
        <v>67</v>
      </c>
      <c r="C161" s="5" t="s">
        <v>4</v>
      </c>
      <c r="D161" s="28">
        <v>600000</v>
      </c>
      <c r="E161" s="28">
        <v>225762.2</v>
      </c>
      <c r="F161" s="7">
        <f t="shared" si="41"/>
        <v>0.37627033333333337</v>
      </c>
      <c r="G161" s="58">
        <v>3</v>
      </c>
      <c r="H161" s="58">
        <v>0</v>
      </c>
      <c r="I161" s="58">
        <v>2</v>
      </c>
      <c r="J161" s="58">
        <v>1</v>
      </c>
      <c r="K161" s="66">
        <f t="shared" ref="K161" si="51">H161/G161</f>
        <v>0</v>
      </c>
      <c r="L161" s="47" t="s">
        <v>155</v>
      </c>
      <c r="M161" s="41" t="s">
        <v>246</v>
      </c>
    </row>
    <row r="162" spans="1:13" ht="28.5" customHeight="1" x14ac:dyDescent="0.25">
      <c r="A162" s="87"/>
      <c r="B162" s="90"/>
      <c r="C162" s="5" t="s">
        <v>13</v>
      </c>
      <c r="D162" s="28">
        <v>60000</v>
      </c>
      <c r="E162" s="28">
        <v>7561.3000000000175</v>
      </c>
      <c r="F162" s="7">
        <f t="shared" si="41"/>
        <v>0.12602166666666695</v>
      </c>
      <c r="G162" s="59"/>
      <c r="H162" s="59"/>
      <c r="I162" s="59"/>
      <c r="J162" s="59"/>
      <c r="K162" s="66" t="e">
        <f>(K159+0.5*K160)/#REF!</f>
        <v>#REF!</v>
      </c>
      <c r="L162" s="48"/>
      <c r="M162" s="42"/>
    </row>
    <row r="163" spans="1:13" ht="23.25" customHeight="1" x14ac:dyDescent="0.25">
      <c r="A163" s="87"/>
      <c r="B163" s="90"/>
      <c r="C163" s="5" t="s">
        <v>11</v>
      </c>
      <c r="D163" s="28">
        <v>540000</v>
      </c>
      <c r="E163" s="28">
        <v>218200.9</v>
      </c>
      <c r="F163" s="7">
        <f>E162/D162</f>
        <v>0.12602166666666695</v>
      </c>
      <c r="G163" s="59"/>
      <c r="H163" s="59"/>
      <c r="I163" s="59"/>
      <c r="J163" s="59"/>
      <c r="K163" s="66" t="e">
        <f t="shared" si="46"/>
        <v>#REF!</v>
      </c>
      <c r="L163" s="48"/>
      <c r="M163" s="42"/>
    </row>
    <row r="164" spans="1:13" ht="28.5" customHeight="1" x14ac:dyDescent="0.25">
      <c r="A164" s="87"/>
      <c r="B164" s="90"/>
      <c r="C164" s="5" t="s">
        <v>12</v>
      </c>
      <c r="D164" s="28"/>
      <c r="E164" s="28"/>
      <c r="F164" s="8"/>
      <c r="G164" s="59"/>
      <c r="H164" s="59"/>
      <c r="I164" s="59"/>
      <c r="J164" s="59"/>
      <c r="K164" s="66" t="e">
        <f t="shared" si="46"/>
        <v>#REF!</v>
      </c>
      <c r="L164" s="48"/>
      <c r="M164" s="42"/>
    </row>
    <row r="165" spans="1:13" ht="380.25" customHeight="1" x14ac:dyDescent="0.25">
      <c r="A165" s="88"/>
      <c r="B165" s="91"/>
      <c r="C165" s="5" t="s">
        <v>169</v>
      </c>
      <c r="D165" s="6"/>
      <c r="E165" s="6"/>
      <c r="F165" s="8"/>
      <c r="G165" s="60"/>
      <c r="H165" s="60"/>
      <c r="I165" s="60"/>
      <c r="J165" s="60"/>
      <c r="K165" s="66" t="e">
        <f t="shared" si="46"/>
        <v>#REF!</v>
      </c>
      <c r="L165" s="49"/>
      <c r="M165" s="43"/>
    </row>
    <row r="166" spans="1:13" x14ac:dyDescent="0.25">
      <c r="A166" s="86" t="s">
        <v>72</v>
      </c>
      <c r="B166" s="89" t="s">
        <v>68</v>
      </c>
      <c r="C166" s="5" t="s">
        <v>4</v>
      </c>
      <c r="D166" s="23">
        <v>6992.3</v>
      </c>
      <c r="E166" s="23">
        <v>18561.8</v>
      </c>
      <c r="F166" s="7">
        <f t="shared" si="41"/>
        <v>2.654605780644423</v>
      </c>
      <c r="G166" s="58">
        <v>3</v>
      </c>
      <c r="H166" s="58">
        <v>0</v>
      </c>
      <c r="I166" s="58">
        <v>1</v>
      </c>
      <c r="J166" s="58">
        <v>2</v>
      </c>
      <c r="K166" s="66">
        <f t="shared" ref="K166" si="52">H166/G166</f>
        <v>0</v>
      </c>
      <c r="L166" s="47" t="s">
        <v>156</v>
      </c>
      <c r="M166" s="80" t="s">
        <v>227</v>
      </c>
    </row>
    <row r="167" spans="1:13" x14ac:dyDescent="0.25">
      <c r="A167" s="87"/>
      <c r="B167" s="90"/>
      <c r="C167" s="5" t="s">
        <v>13</v>
      </c>
      <c r="D167" s="23">
        <v>6992.3</v>
      </c>
      <c r="E167" s="23">
        <v>18561.8</v>
      </c>
      <c r="F167" s="7">
        <f t="shared" si="41"/>
        <v>2.654605780644423</v>
      </c>
      <c r="G167" s="59"/>
      <c r="H167" s="59"/>
      <c r="I167" s="59"/>
      <c r="J167" s="59"/>
      <c r="K167" s="66" t="e">
        <f>(K164+0.5*K165)/#REF!</f>
        <v>#REF!</v>
      </c>
      <c r="L167" s="48"/>
      <c r="M167" s="81"/>
    </row>
    <row r="168" spans="1:13" x14ac:dyDescent="0.25">
      <c r="A168" s="87"/>
      <c r="B168" s="90"/>
      <c r="C168" s="5" t="s">
        <v>11</v>
      </c>
      <c r="D168" s="23"/>
      <c r="E168" s="23"/>
      <c r="F168" s="7"/>
      <c r="G168" s="59"/>
      <c r="H168" s="59"/>
      <c r="I168" s="59"/>
      <c r="J168" s="59"/>
      <c r="K168" s="66" t="e">
        <f t="shared" si="46"/>
        <v>#REF!</v>
      </c>
      <c r="L168" s="48"/>
      <c r="M168" s="81"/>
    </row>
    <row r="169" spans="1:13" ht="22.5" customHeight="1" x14ac:dyDescent="0.25">
      <c r="A169" s="87"/>
      <c r="B169" s="90"/>
      <c r="C169" s="5" t="s">
        <v>12</v>
      </c>
      <c r="D169" s="23"/>
      <c r="E169" s="23"/>
      <c r="F169" s="8"/>
      <c r="G169" s="59"/>
      <c r="H169" s="59"/>
      <c r="I169" s="59"/>
      <c r="J169" s="59"/>
      <c r="K169" s="66" t="e">
        <f t="shared" si="46"/>
        <v>#REF!</v>
      </c>
      <c r="L169" s="48"/>
      <c r="M169" s="81"/>
    </row>
    <row r="170" spans="1:13" ht="51.6" customHeight="1" x14ac:dyDescent="0.25">
      <c r="A170" s="88"/>
      <c r="B170" s="91"/>
      <c r="C170" s="5" t="s">
        <v>169</v>
      </c>
      <c r="D170" s="26"/>
      <c r="E170" s="26"/>
      <c r="F170" s="8"/>
      <c r="G170" s="60"/>
      <c r="H170" s="60"/>
      <c r="I170" s="60"/>
      <c r="J170" s="60"/>
      <c r="K170" s="66" t="e">
        <f t="shared" si="46"/>
        <v>#REF!</v>
      </c>
      <c r="L170" s="49"/>
      <c r="M170" s="82"/>
    </row>
    <row r="171" spans="1:13" x14ac:dyDescent="0.25">
      <c r="A171" s="86" t="s">
        <v>73</v>
      </c>
      <c r="B171" s="89" t="s">
        <v>69</v>
      </c>
      <c r="C171" s="5" t="s">
        <v>4</v>
      </c>
      <c r="D171" s="23">
        <v>3119607.5</v>
      </c>
      <c r="E171" s="23">
        <v>1054054.3999999999</v>
      </c>
      <c r="F171" s="7">
        <f t="shared" si="41"/>
        <v>0.33788045451230642</v>
      </c>
      <c r="G171" s="58">
        <v>5</v>
      </c>
      <c r="H171" s="58">
        <v>0</v>
      </c>
      <c r="I171" s="58">
        <v>5</v>
      </c>
      <c r="J171" s="58">
        <v>0</v>
      </c>
      <c r="K171" s="66">
        <f t="shared" ref="K171" si="53">H171/G171</f>
        <v>0</v>
      </c>
      <c r="L171" s="47" t="s">
        <v>157</v>
      </c>
      <c r="M171" s="80" t="s">
        <v>247</v>
      </c>
    </row>
    <row r="172" spans="1:13" x14ac:dyDescent="0.25">
      <c r="A172" s="87"/>
      <c r="B172" s="90"/>
      <c r="C172" s="5" t="s">
        <v>13</v>
      </c>
      <c r="D172" s="23">
        <v>2293012.6</v>
      </c>
      <c r="E172" s="23">
        <v>975252.79999999993</v>
      </c>
      <c r="F172" s="7">
        <f t="shared" si="41"/>
        <v>0.42531506368521477</v>
      </c>
      <c r="G172" s="59"/>
      <c r="H172" s="59"/>
      <c r="I172" s="59"/>
      <c r="J172" s="59"/>
      <c r="K172" s="66" t="e">
        <f>(K169+0.5*K170)/#REF!</f>
        <v>#REF!</v>
      </c>
      <c r="L172" s="48"/>
      <c r="M172" s="81"/>
    </row>
    <row r="173" spans="1:13" x14ac:dyDescent="0.25">
      <c r="A173" s="87"/>
      <c r="B173" s="90"/>
      <c r="C173" s="5" t="s">
        <v>11</v>
      </c>
      <c r="D173" s="23">
        <v>567394.9</v>
      </c>
      <c r="E173" s="23">
        <v>78801.600000000006</v>
      </c>
      <c r="F173" s="7">
        <f t="shared" si="41"/>
        <v>0.13888316585150837</v>
      </c>
      <c r="G173" s="59"/>
      <c r="H173" s="59"/>
      <c r="I173" s="59"/>
      <c r="J173" s="59"/>
      <c r="K173" s="66" t="e">
        <f t="shared" si="46"/>
        <v>#REF!</v>
      </c>
      <c r="L173" s="48"/>
      <c r="M173" s="81"/>
    </row>
    <row r="174" spans="1:13" x14ac:dyDescent="0.25">
      <c r="A174" s="87"/>
      <c r="B174" s="90"/>
      <c r="C174" s="5" t="s">
        <v>12</v>
      </c>
      <c r="D174" s="23">
        <v>259200</v>
      </c>
      <c r="E174" s="23">
        <v>0</v>
      </c>
      <c r="F174" s="8">
        <v>0</v>
      </c>
      <c r="G174" s="59"/>
      <c r="H174" s="59"/>
      <c r="I174" s="59"/>
      <c r="J174" s="59"/>
      <c r="K174" s="66" t="e">
        <f t="shared" si="46"/>
        <v>#REF!</v>
      </c>
      <c r="L174" s="48"/>
      <c r="M174" s="81"/>
    </row>
    <row r="175" spans="1:13" ht="22.15" customHeight="1" x14ac:dyDescent="0.25">
      <c r="A175" s="88"/>
      <c r="B175" s="91"/>
      <c r="C175" s="5" t="s">
        <v>169</v>
      </c>
      <c r="D175" s="26"/>
      <c r="E175" s="26"/>
      <c r="F175" s="8"/>
      <c r="G175" s="60"/>
      <c r="H175" s="60"/>
      <c r="I175" s="60"/>
      <c r="J175" s="60"/>
      <c r="K175" s="66" t="e">
        <f t="shared" si="46"/>
        <v>#REF!</v>
      </c>
      <c r="L175" s="49"/>
      <c r="M175" s="82"/>
    </row>
    <row r="176" spans="1:13" x14ac:dyDescent="0.25">
      <c r="A176" s="86" t="s">
        <v>74</v>
      </c>
      <c r="B176" s="89" t="s">
        <v>70</v>
      </c>
      <c r="C176" s="5" t="s">
        <v>4</v>
      </c>
      <c r="D176" s="23">
        <v>38.299999999999997</v>
      </c>
      <c r="E176" s="23">
        <v>13</v>
      </c>
      <c r="F176" s="7">
        <f t="shared" si="41"/>
        <v>0.33942558746736295</v>
      </c>
      <c r="G176" s="58">
        <v>1</v>
      </c>
      <c r="H176" s="58">
        <v>0</v>
      </c>
      <c r="I176" s="58">
        <v>1</v>
      </c>
      <c r="J176" s="58">
        <v>0</v>
      </c>
      <c r="K176" s="66">
        <f t="shared" ref="K176" si="54">H176/G176</f>
        <v>0</v>
      </c>
      <c r="L176" s="47" t="s">
        <v>157</v>
      </c>
      <c r="M176" s="41" t="s">
        <v>248</v>
      </c>
    </row>
    <row r="177" spans="1:13" x14ac:dyDescent="0.25">
      <c r="A177" s="87"/>
      <c r="B177" s="90"/>
      <c r="C177" s="5" t="s">
        <v>13</v>
      </c>
      <c r="D177" s="23">
        <v>38.299999999999997</v>
      </c>
      <c r="E177" s="23">
        <v>13</v>
      </c>
      <c r="F177" s="7">
        <f t="shared" si="41"/>
        <v>0.33942558746736295</v>
      </c>
      <c r="G177" s="59"/>
      <c r="H177" s="59"/>
      <c r="I177" s="59"/>
      <c r="J177" s="59"/>
      <c r="K177" s="66" t="e">
        <f>(K174+0.5*K175)/#REF!</f>
        <v>#REF!</v>
      </c>
      <c r="L177" s="48"/>
      <c r="M177" s="42"/>
    </row>
    <row r="178" spans="1:13" x14ac:dyDescent="0.25">
      <c r="A178" s="87"/>
      <c r="B178" s="90"/>
      <c r="C178" s="5" t="s">
        <v>11</v>
      </c>
      <c r="D178" s="23"/>
      <c r="E178" s="23"/>
      <c r="F178" s="7"/>
      <c r="G178" s="59"/>
      <c r="H178" s="59"/>
      <c r="I178" s="59"/>
      <c r="J178" s="59"/>
      <c r="K178" s="66" t="e">
        <f t="shared" si="46"/>
        <v>#REF!</v>
      </c>
      <c r="L178" s="48"/>
      <c r="M178" s="42"/>
    </row>
    <row r="179" spans="1:13" x14ac:dyDescent="0.25">
      <c r="A179" s="87"/>
      <c r="B179" s="90"/>
      <c r="C179" s="5" t="s">
        <v>12</v>
      </c>
      <c r="D179" s="23"/>
      <c r="E179" s="23"/>
      <c r="F179" s="7"/>
      <c r="G179" s="59"/>
      <c r="H179" s="59"/>
      <c r="I179" s="59"/>
      <c r="J179" s="59"/>
      <c r="K179" s="66" t="e">
        <f t="shared" si="46"/>
        <v>#REF!</v>
      </c>
      <c r="L179" s="48"/>
      <c r="M179" s="42"/>
    </row>
    <row r="180" spans="1:13" x14ac:dyDescent="0.25">
      <c r="A180" s="88"/>
      <c r="B180" s="91"/>
      <c r="C180" s="5" t="s">
        <v>169</v>
      </c>
      <c r="D180" s="26"/>
      <c r="E180" s="26"/>
      <c r="F180" s="7"/>
      <c r="G180" s="60"/>
      <c r="H180" s="60"/>
      <c r="I180" s="60"/>
      <c r="J180" s="60"/>
      <c r="K180" s="66" t="e">
        <f t="shared" si="46"/>
        <v>#REF!</v>
      </c>
      <c r="L180" s="49"/>
      <c r="M180" s="43"/>
    </row>
    <row r="181" spans="1:13" x14ac:dyDescent="0.25">
      <c r="A181" s="86" t="s">
        <v>75</v>
      </c>
      <c r="B181" s="89" t="s">
        <v>176</v>
      </c>
      <c r="C181" s="5" t="s">
        <v>4</v>
      </c>
      <c r="D181" s="23">
        <v>77679.199999999997</v>
      </c>
      <c r="E181" s="23">
        <v>42759</v>
      </c>
      <c r="F181" s="7">
        <f t="shared" si="41"/>
        <v>0.55045623538862398</v>
      </c>
      <c r="G181" s="58">
        <v>3</v>
      </c>
      <c r="H181" s="58">
        <v>0</v>
      </c>
      <c r="I181" s="58">
        <v>3</v>
      </c>
      <c r="J181" s="58">
        <v>0</v>
      </c>
      <c r="K181" s="66">
        <f t="shared" ref="K181" si="55">H181/G181</f>
        <v>0</v>
      </c>
      <c r="L181" s="47" t="s">
        <v>157</v>
      </c>
      <c r="M181" s="41" t="s">
        <v>217</v>
      </c>
    </row>
    <row r="182" spans="1:13" x14ac:dyDescent="0.25">
      <c r="A182" s="87"/>
      <c r="B182" s="90"/>
      <c r="C182" s="5" t="s">
        <v>13</v>
      </c>
      <c r="D182" s="23">
        <v>77622</v>
      </c>
      <c r="E182" s="23">
        <v>42728.6</v>
      </c>
      <c r="F182" s="7">
        <f t="shared" si="41"/>
        <v>0.55047022751281849</v>
      </c>
      <c r="G182" s="59"/>
      <c r="H182" s="59"/>
      <c r="I182" s="59"/>
      <c r="J182" s="59"/>
      <c r="K182" s="66" t="e">
        <f>(K179+0.5*K180)/#REF!</f>
        <v>#REF!</v>
      </c>
      <c r="L182" s="48"/>
      <c r="M182" s="42"/>
    </row>
    <row r="183" spans="1:13" x14ac:dyDescent="0.25">
      <c r="A183" s="87"/>
      <c r="B183" s="90"/>
      <c r="C183" s="5" t="s">
        <v>11</v>
      </c>
      <c r="D183" s="23">
        <v>57.2</v>
      </c>
      <c r="E183" s="23">
        <v>30.4</v>
      </c>
      <c r="F183" s="7">
        <f t="shared" si="41"/>
        <v>0.53146853146853146</v>
      </c>
      <c r="G183" s="59"/>
      <c r="H183" s="59"/>
      <c r="I183" s="59"/>
      <c r="J183" s="59"/>
      <c r="K183" s="66" t="e">
        <f t="shared" si="46"/>
        <v>#REF!</v>
      </c>
      <c r="L183" s="48"/>
      <c r="M183" s="42"/>
    </row>
    <row r="184" spans="1:13" x14ac:dyDescent="0.25">
      <c r="A184" s="87"/>
      <c r="B184" s="90"/>
      <c r="C184" s="5" t="s">
        <v>12</v>
      </c>
      <c r="D184" s="23"/>
      <c r="E184" s="23"/>
      <c r="F184" s="8"/>
      <c r="G184" s="59"/>
      <c r="H184" s="59"/>
      <c r="I184" s="59"/>
      <c r="J184" s="59"/>
      <c r="K184" s="66" t="e">
        <f t="shared" si="46"/>
        <v>#REF!</v>
      </c>
      <c r="L184" s="48"/>
      <c r="M184" s="42"/>
    </row>
    <row r="185" spans="1:13" ht="49.15" customHeight="1" x14ac:dyDescent="0.25">
      <c r="A185" s="88"/>
      <c r="B185" s="91"/>
      <c r="C185" s="5" t="s">
        <v>169</v>
      </c>
      <c r="D185" s="6"/>
      <c r="E185" s="6"/>
      <c r="F185" s="8"/>
      <c r="G185" s="60"/>
      <c r="H185" s="60"/>
      <c r="I185" s="60"/>
      <c r="J185" s="60"/>
      <c r="K185" s="66" t="e">
        <f t="shared" si="46"/>
        <v>#REF!</v>
      </c>
      <c r="L185" s="49"/>
      <c r="M185" s="43"/>
    </row>
    <row r="186" spans="1:13" x14ac:dyDescent="0.25">
      <c r="A186" s="92" t="s">
        <v>76</v>
      </c>
      <c r="B186" s="95" t="s">
        <v>77</v>
      </c>
      <c r="C186" s="9" t="s">
        <v>4</v>
      </c>
      <c r="D186" s="25">
        <v>453231.69999999995</v>
      </c>
      <c r="E186" s="25">
        <v>225576.6</v>
      </c>
      <c r="F186" s="22">
        <f t="shared" si="41"/>
        <v>0.49770702269942729</v>
      </c>
      <c r="G186" s="67">
        <f>G191+G196+G201</f>
        <v>20</v>
      </c>
      <c r="H186" s="67">
        <f t="shared" ref="H186:J186" si="56">H191+H196+H201</f>
        <v>2</v>
      </c>
      <c r="I186" s="67">
        <f t="shared" si="56"/>
        <v>13</v>
      </c>
      <c r="J186" s="67">
        <f t="shared" si="56"/>
        <v>5</v>
      </c>
      <c r="K186" s="70">
        <f t="shared" ref="K186" si="57">H186/G186</f>
        <v>0.1</v>
      </c>
      <c r="L186" s="71" t="s">
        <v>159</v>
      </c>
      <c r="M186" s="74"/>
    </row>
    <row r="187" spans="1:13" x14ac:dyDescent="0.25">
      <c r="A187" s="93"/>
      <c r="B187" s="96"/>
      <c r="C187" s="9" t="s">
        <v>13</v>
      </c>
      <c r="D187" s="25">
        <v>452867.8</v>
      </c>
      <c r="E187" s="25">
        <v>225576.6</v>
      </c>
      <c r="F187" s="22">
        <f t="shared" si="41"/>
        <v>0.49810695306665659</v>
      </c>
      <c r="G187" s="68"/>
      <c r="H187" s="68"/>
      <c r="I187" s="68"/>
      <c r="J187" s="68"/>
      <c r="K187" s="70" t="e">
        <f>(K184+0.5*K185)/#REF!</f>
        <v>#REF!</v>
      </c>
      <c r="L187" s="72"/>
      <c r="M187" s="75"/>
    </row>
    <row r="188" spans="1:13" x14ac:dyDescent="0.25">
      <c r="A188" s="93"/>
      <c r="B188" s="96"/>
      <c r="C188" s="9" t="s">
        <v>11</v>
      </c>
      <c r="D188" s="25">
        <v>363.9</v>
      </c>
      <c r="E188" s="25">
        <v>0</v>
      </c>
      <c r="F188" s="22">
        <f t="shared" si="41"/>
        <v>0</v>
      </c>
      <c r="G188" s="68"/>
      <c r="H188" s="68"/>
      <c r="I188" s="68"/>
      <c r="J188" s="68"/>
      <c r="K188" s="70" t="e">
        <f t="shared" si="46"/>
        <v>#REF!</v>
      </c>
      <c r="L188" s="72"/>
      <c r="M188" s="75"/>
    </row>
    <row r="189" spans="1:13" x14ac:dyDescent="0.25">
      <c r="A189" s="93"/>
      <c r="B189" s="96"/>
      <c r="C189" s="9" t="s">
        <v>12</v>
      </c>
      <c r="D189" s="25"/>
      <c r="E189" s="25"/>
      <c r="F189" s="22"/>
      <c r="G189" s="68"/>
      <c r="H189" s="68"/>
      <c r="I189" s="68"/>
      <c r="J189" s="68"/>
      <c r="K189" s="70" t="e">
        <f t="shared" si="46"/>
        <v>#REF!</v>
      </c>
      <c r="L189" s="72"/>
      <c r="M189" s="75"/>
    </row>
    <row r="190" spans="1:13" x14ac:dyDescent="0.25">
      <c r="A190" s="94"/>
      <c r="B190" s="97"/>
      <c r="C190" s="9" t="s">
        <v>169</v>
      </c>
      <c r="D190" s="10"/>
      <c r="E190" s="10"/>
      <c r="F190" s="22"/>
      <c r="G190" s="69"/>
      <c r="H190" s="69"/>
      <c r="I190" s="69"/>
      <c r="J190" s="69"/>
      <c r="K190" s="70" t="e">
        <f t="shared" si="46"/>
        <v>#REF!</v>
      </c>
      <c r="L190" s="73"/>
      <c r="M190" s="76"/>
    </row>
    <row r="191" spans="1:13" x14ac:dyDescent="0.25">
      <c r="A191" s="86" t="s">
        <v>80</v>
      </c>
      <c r="B191" s="89" t="s">
        <v>78</v>
      </c>
      <c r="C191" s="5" t="s">
        <v>4</v>
      </c>
      <c r="D191" s="23">
        <v>327844.3</v>
      </c>
      <c r="E191" s="23">
        <v>158699.6</v>
      </c>
      <c r="F191" s="7">
        <f t="shared" si="41"/>
        <v>0.48407002958416545</v>
      </c>
      <c r="G191" s="58">
        <v>16</v>
      </c>
      <c r="H191" s="58">
        <v>2</v>
      </c>
      <c r="I191" s="58">
        <v>11</v>
      </c>
      <c r="J191" s="58">
        <v>3</v>
      </c>
      <c r="K191" s="66">
        <f t="shared" ref="K191" si="58">H191/G191</f>
        <v>0.125</v>
      </c>
      <c r="L191" s="47" t="s">
        <v>160</v>
      </c>
      <c r="M191" s="41" t="s">
        <v>249</v>
      </c>
    </row>
    <row r="192" spans="1:13" x14ac:dyDescent="0.25">
      <c r="A192" s="87"/>
      <c r="B192" s="90"/>
      <c r="C192" s="5" t="s">
        <v>13</v>
      </c>
      <c r="D192" s="23">
        <v>327844.3</v>
      </c>
      <c r="E192" s="23">
        <v>158699.6</v>
      </c>
      <c r="F192" s="7">
        <f t="shared" si="41"/>
        <v>0.48407002958416545</v>
      </c>
      <c r="G192" s="59"/>
      <c r="H192" s="59"/>
      <c r="I192" s="59"/>
      <c r="J192" s="59"/>
      <c r="K192" s="66" t="e">
        <f>(K189+0.5*K190)/#REF!</f>
        <v>#REF!</v>
      </c>
      <c r="L192" s="48"/>
      <c r="M192" s="42"/>
    </row>
    <row r="193" spans="1:13" x14ac:dyDescent="0.25">
      <c r="A193" s="87"/>
      <c r="B193" s="90"/>
      <c r="C193" s="5" t="s">
        <v>11</v>
      </c>
      <c r="D193" s="23"/>
      <c r="E193" s="23"/>
      <c r="F193" s="7"/>
      <c r="G193" s="59"/>
      <c r="H193" s="59"/>
      <c r="I193" s="59"/>
      <c r="J193" s="59"/>
      <c r="K193" s="66" t="e">
        <f t="shared" si="46"/>
        <v>#REF!</v>
      </c>
      <c r="L193" s="48"/>
      <c r="M193" s="42"/>
    </row>
    <row r="194" spans="1:13" x14ac:dyDescent="0.25">
      <c r="A194" s="87"/>
      <c r="B194" s="90"/>
      <c r="C194" s="5" t="s">
        <v>12</v>
      </c>
      <c r="D194" s="23"/>
      <c r="E194" s="23"/>
      <c r="F194" s="7"/>
      <c r="G194" s="59"/>
      <c r="H194" s="59"/>
      <c r="I194" s="59"/>
      <c r="J194" s="59"/>
      <c r="K194" s="66" t="e">
        <f t="shared" si="46"/>
        <v>#REF!</v>
      </c>
      <c r="L194" s="48"/>
      <c r="M194" s="42"/>
    </row>
    <row r="195" spans="1:13" ht="213.75" customHeight="1" x14ac:dyDescent="0.25">
      <c r="A195" s="88"/>
      <c r="B195" s="91"/>
      <c r="C195" s="5" t="s">
        <v>169</v>
      </c>
      <c r="D195" s="26"/>
      <c r="E195" s="26"/>
      <c r="F195" s="7"/>
      <c r="G195" s="60"/>
      <c r="H195" s="60"/>
      <c r="I195" s="60"/>
      <c r="J195" s="60"/>
      <c r="K195" s="66" t="e">
        <f t="shared" si="46"/>
        <v>#REF!</v>
      </c>
      <c r="L195" s="49"/>
      <c r="M195" s="43"/>
    </row>
    <row r="196" spans="1:13" x14ac:dyDescent="0.25">
      <c r="A196" s="86" t="s">
        <v>81</v>
      </c>
      <c r="B196" s="89" t="s">
        <v>79</v>
      </c>
      <c r="C196" s="5" t="s">
        <v>4</v>
      </c>
      <c r="D196" s="23">
        <v>120</v>
      </c>
      <c r="E196" s="23">
        <v>0</v>
      </c>
      <c r="F196" s="7">
        <f t="shared" ref="F196:F252" si="59">E196/D196</f>
        <v>0</v>
      </c>
      <c r="G196" s="58">
        <v>1</v>
      </c>
      <c r="H196" s="58">
        <v>0</v>
      </c>
      <c r="I196" s="58">
        <v>0</v>
      </c>
      <c r="J196" s="58">
        <v>1</v>
      </c>
      <c r="K196" s="66">
        <f t="shared" ref="K196" si="60">H196/G196</f>
        <v>0</v>
      </c>
      <c r="L196" s="47" t="s">
        <v>160</v>
      </c>
      <c r="M196" s="41" t="s">
        <v>250</v>
      </c>
    </row>
    <row r="197" spans="1:13" x14ac:dyDescent="0.25">
      <c r="A197" s="87"/>
      <c r="B197" s="90"/>
      <c r="C197" s="5" t="s">
        <v>13</v>
      </c>
      <c r="D197" s="23">
        <v>120</v>
      </c>
      <c r="E197" s="23">
        <v>0</v>
      </c>
      <c r="F197" s="7">
        <f t="shared" si="59"/>
        <v>0</v>
      </c>
      <c r="G197" s="59"/>
      <c r="H197" s="59"/>
      <c r="I197" s="59"/>
      <c r="J197" s="59"/>
      <c r="K197" s="66" t="e">
        <f>(K194+0.5*K195)/#REF!</f>
        <v>#REF!</v>
      </c>
      <c r="L197" s="48"/>
      <c r="M197" s="42"/>
    </row>
    <row r="198" spans="1:13" x14ac:dyDescent="0.25">
      <c r="A198" s="87"/>
      <c r="B198" s="90"/>
      <c r="C198" s="5" t="s">
        <v>11</v>
      </c>
      <c r="D198" s="23"/>
      <c r="E198" s="23"/>
      <c r="F198" s="7"/>
      <c r="G198" s="59"/>
      <c r="H198" s="59"/>
      <c r="I198" s="59"/>
      <c r="J198" s="59"/>
      <c r="K198" s="66" t="e">
        <f t="shared" si="46"/>
        <v>#REF!</v>
      </c>
      <c r="L198" s="48"/>
      <c r="M198" s="42"/>
    </row>
    <row r="199" spans="1:13" x14ac:dyDescent="0.25">
      <c r="A199" s="87"/>
      <c r="B199" s="90"/>
      <c r="C199" s="5" t="s">
        <v>12</v>
      </c>
      <c r="D199" s="23"/>
      <c r="E199" s="23"/>
      <c r="F199" s="8"/>
      <c r="G199" s="59"/>
      <c r="H199" s="59"/>
      <c r="I199" s="59"/>
      <c r="J199" s="59"/>
      <c r="K199" s="66" t="e">
        <f t="shared" si="46"/>
        <v>#REF!</v>
      </c>
      <c r="L199" s="48"/>
      <c r="M199" s="42"/>
    </row>
    <row r="200" spans="1:13" ht="95.25" customHeight="1" x14ac:dyDescent="0.25">
      <c r="A200" s="88"/>
      <c r="B200" s="91"/>
      <c r="C200" s="5" t="s">
        <v>169</v>
      </c>
      <c r="D200" s="26"/>
      <c r="E200" s="26"/>
      <c r="F200" s="8"/>
      <c r="G200" s="60"/>
      <c r="H200" s="60"/>
      <c r="I200" s="60"/>
      <c r="J200" s="60"/>
      <c r="K200" s="66" t="e">
        <f t="shared" si="46"/>
        <v>#REF!</v>
      </c>
      <c r="L200" s="49"/>
      <c r="M200" s="43"/>
    </row>
    <row r="201" spans="1:13" x14ac:dyDescent="0.25">
      <c r="A201" s="86" t="s">
        <v>82</v>
      </c>
      <c r="B201" s="89" t="s">
        <v>177</v>
      </c>
      <c r="C201" s="5" t="s">
        <v>4</v>
      </c>
      <c r="D201" s="23">
        <v>125267.4</v>
      </c>
      <c r="E201" s="23">
        <v>66877</v>
      </c>
      <c r="F201" s="7">
        <f t="shared" si="59"/>
        <v>0.53387393687423867</v>
      </c>
      <c r="G201" s="58">
        <v>3</v>
      </c>
      <c r="H201" s="58">
        <v>0</v>
      </c>
      <c r="I201" s="58">
        <v>2</v>
      </c>
      <c r="J201" s="58">
        <v>1</v>
      </c>
      <c r="K201" s="66">
        <f t="shared" ref="K201" si="61">H201/G201</f>
        <v>0</v>
      </c>
      <c r="L201" s="47" t="s">
        <v>160</v>
      </c>
      <c r="M201" s="41" t="s">
        <v>186</v>
      </c>
    </row>
    <row r="202" spans="1:13" x14ac:dyDescent="0.25">
      <c r="A202" s="87"/>
      <c r="B202" s="90"/>
      <c r="C202" s="5" t="s">
        <v>13</v>
      </c>
      <c r="D202" s="23">
        <v>124903.5</v>
      </c>
      <c r="E202" s="23">
        <v>66877</v>
      </c>
      <c r="F202" s="7">
        <f t="shared" si="59"/>
        <v>0.53542935145932657</v>
      </c>
      <c r="G202" s="59"/>
      <c r="H202" s="59"/>
      <c r="I202" s="59"/>
      <c r="J202" s="59"/>
      <c r="K202" s="66" t="e">
        <f>(K199+0.5*K200)/#REF!</f>
        <v>#REF!</v>
      </c>
      <c r="L202" s="48"/>
      <c r="M202" s="42"/>
    </row>
    <row r="203" spans="1:13" x14ac:dyDescent="0.25">
      <c r="A203" s="87"/>
      <c r="B203" s="90"/>
      <c r="C203" s="5" t="s">
        <v>11</v>
      </c>
      <c r="D203" s="23">
        <v>363.9</v>
      </c>
      <c r="E203" s="23">
        <v>0</v>
      </c>
      <c r="F203" s="7">
        <f t="shared" si="59"/>
        <v>0</v>
      </c>
      <c r="G203" s="59"/>
      <c r="H203" s="59"/>
      <c r="I203" s="59"/>
      <c r="J203" s="59"/>
      <c r="K203" s="66" t="e">
        <f t="shared" si="46"/>
        <v>#REF!</v>
      </c>
      <c r="L203" s="48"/>
      <c r="M203" s="42"/>
    </row>
    <row r="204" spans="1:13" x14ac:dyDescent="0.25">
      <c r="A204" s="87"/>
      <c r="B204" s="90"/>
      <c r="C204" s="5" t="s">
        <v>12</v>
      </c>
      <c r="D204" s="23"/>
      <c r="E204" s="23"/>
      <c r="F204" s="7"/>
      <c r="G204" s="59"/>
      <c r="H204" s="59"/>
      <c r="I204" s="59"/>
      <c r="J204" s="59"/>
      <c r="K204" s="66" t="e">
        <f t="shared" si="46"/>
        <v>#REF!</v>
      </c>
      <c r="L204" s="48"/>
      <c r="M204" s="42"/>
    </row>
    <row r="205" spans="1:13" ht="32.25" customHeight="1" x14ac:dyDescent="0.25">
      <c r="A205" s="88"/>
      <c r="B205" s="91"/>
      <c r="C205" s="5" t="s">
        <v>169</v>
      </c>
      <c r="D205" s="26"/>
      <c r="E205" s="26"/>
      <c r="F205" s="7"/>
      <c r="G205" s="60"/>
      <c r="H205" s="60"/>
      <c r="I205" s="60"/>
      <c r="J205" s="60"/>
      <c r="K205" s="66" t="e">
        <f t="shared" si="46"/>
        <v>#REF!</v>
      </c>
      <c r="L205" s="49"/>
      <c r="M205" s="43"/>
    </row>
    <row r="206" spans="1:13" x14ac:dyDescent="0.25">
      <c r="A206" s="92" t="s">
        <v>83</v>
      </c>
      <c r="B206" s="95" t="s">
        <v>84</v>
      </c>
      <c r="C206" s="9" t="s">
        <v>4</v>
      </c>
      <c r="D206" s="24">
        <f>SUM(D207:D210)</f>
        <v>1221130.1000000001</v>
      </c>
      <c r="E206" s="24">
        <f>SUM(E207:E210)</f>
        <v>322309.3</v>
      </c>
      <c r="F206" s="22">
        <f t="shared" si="59"/>
        <v>0.26394345696662458</v>
      </c>
      <c r="G206" s="67">
        <f>G211+G216+G221+G226</f>
        <v>13</v>
      </c>
      <c r="H206" s="67">
        <f t="shared" ref="H206:J206" si="62">H211+H216+H221+H226</f>
        <v>0</v>
      </c>
      <c r="I206" s="67">
        <f t="shared" si="62"/>
        <v>11</v>
      </c>
      <c r="J206" s="67">
        <f t="shared" si="62"/>
        <v>2</v>
      </c>
      <c r="K206" s="70">
        <f t="shared" ref="K206" si="63">H206/G206</f>
        <v>0</v>
      </c>
      <c r="L206" s="71" t="s">
        <v>195</v>
      </c>
      <c r="M206" s="74"/>
    </row>
    <row r="207" spans="1:13" x14ac:dyDescent="0.25">
      <c r="A207" s="93"/>
      <c r="B207" s="96"/>
      <c r="C207" s="9" t="s">
        <v>13</v>
      </c>
      <c r="D207" s="25">
        <v>368765.00000000006</v>
      </c>
      <c r="E207" s="25">
        <f>E212+E217+E222+E227</f>
        <v>86382.799999999988</v>
      </c>
      <c r="F207" s="22">
        <f t="shared" si="59"/>
        <v>0.23424891190866806</v>
      </c>
      <c r="G207" s="68"/>
      <c r="H207" s="68"/>
      <c r="I207" s="68"/>
      <c r="J207" s="68"/>
      <c r="K207" s="70" t="e">
        <f>(#REF!+0.5*#REF!)/#REF!</f>
        <v>#REF!</v>
      </c>
      <c r="L207" s="72"/>
      <c r="M207" s="75"/>
    </row>
    <row r="208" spans="1:13" x14ac:dyDescent="0.25">
      <c r="A208" s="93"/>
      <c r="B208" s="96"/>
      <c r="C208" s="9" t="s">
        <v>11</v>
      </c>
      <c r="D208" s="25">
        <v>110904.5</v>
      </c>
      <c r="E208" s="25">
        <f>E213+E218+E223+E228</f>
        <v>28660.600000000002</v>
      </c>
      <c r="F208" s="22">
        <f t="shared" si="59"/>
        <v>0.2584259430410849</v>
      </c>
      <c r="G208" s="68"/>
      <c r="H208" s="68"/>
      <c r="I208" s="68"/>
      <c r="J208" s="68"/>
      <c r="K208" s="70" t="e">
        <f>(#REF!+0.5*K206)/#REF!</f>
        <v>#REF!</v>
      </c>
      <c r="L208" s="72"/>
      <c r="M208" s="75"/>
    </row>
    <row r="209" spans="1:13" x14ac:dyDescent="0.25">
      <c r="A209" s="93"/>
      <c r="B209" s="96"/>
      <c r="C209" s="9" t="s">
        <v>12</v>
      </c>
      <c r="D209" s="25">
        <v>381460.6</v>
      </c>
      <c r="E209" s="25">
        <f t="shared" ref="E209:E210" si="64">E214+E219+E224+E229</f>
        <v>0</v>
      </c>
      <c r="F209" s="22">
        <f t="shared" si="59"/>
        <v>0</v>
      </c>
      <c r="G209" s="68"/>
      <c r="H209" s="68"/>
      <c r="I209" s="68"/>
      <c r="J209" s="68"/>
      <c r="K209" s="70" t="e">
        <f>(K206+0.5*K207)/#REF!</f>
        <v>#REF!</v>
      </c>
      <c r="L209" s="72"/>
      <c r="M209" s="75"/>
    </row>
    <row r="210" spans="1:13" x14ac:dyDescent="0.25">
      <c r="A210" s="94"/>
      <c r="B210" s="97"/>
      <c r="C210" s="9" t="s">
        <v>169</v>
      </c>
      <c r="D210" s="25">
        <v>360000</v>
      </c>
      <c r="E210" s="25">
        <f t="shared" si="64"/>
        <v>207265.9</v>
      </c>
      <c r="F210" s="22">
        <f t="shared" si="59"/>
        <v>0.57573861111111113</v>
      </c>
      <c r="G210" s="69"/>
      <c r="H210" s="69"/>
      <c r="I210" s="69"/>
      <c r="J210" s="69"/>
      <c r="K210" s="70" t="e">
        <f t="shared" ref="K210:K265" si="65">(K207+0.5*K208)/K206</f>
        <v>#REF!</v>
      </c>
      <c r="L210" s="73"/>
      <c r="M210" s="76"/>
    </row>
    <row r="211" spans="1:13" x14ac:dyDescent="0.25">
      <c r="A211" s="86" t="s">
        <v>89</v>
      </c>
      <c r="B211" s="89" t="s">
        <v>88</v>
      </c>
      <c r="C211" s="5" t="s">
        <v>4</v>
      </c>
      <c r="D211" s="23">
        <v>48697.9</v>
      </c>
      <c r="E211" s="23">
        <v>19761.400000000001</v>
      </c>
      <c r="F211" s="7">
        <f t="shared" si="59"/>
        <v>0.40579573246484962</v>
      </c>
      <c r="G211" s="58">
        <v>3</v>
      </c>
      <c r="H211" s="58">
        <v>0</v>
      </c>
      <c r="I211" s="58">
        <v>3</v>
      </c>
      <c r="J211" s="58">
        <v>0</v>
      </c>
      <c r="K211" s="66">
        <f t="shared" ref="K211" si="66">H211/G211</f>
        <v>0</v>
      </c>
      <c r="L211" s="47" t="s">
        <v>159</v>
      </c>
      <c r="M211" s="41" t="s">
        <v>261</v>
      </c>
    </row>
    <row r="212" spans="1:13" x14ac:dyDescent="0.25">
      <c r="A212" s="87"/>
      <c r="B212" s="90"/>
      <c r="C212" s="5" t="s">
        <v>13</v>
      </c>
      <c r="D212" s="23">
        <v>48697.9</v>
      </c>
      <c r="E212" s="23">
        <v>18423.199999999997</v>
      </c>
      <c r="F212" s="7">
        <f t="shared" si="59"/>
        <v>0.37831610808679628</v>
      </c>
      <c r="G212" s="59"/>
      <c r="H212" s="59"/>
      <c r="I212" s="59"/>
      <c r="J212" s="59"/>
      <c r="K212" s="66" t="e">
        <f>(K209+0.5*K210)/#REF!</f>
        <v>#REF!</v>
      </c>
      <c r="L212" s="48"/>
      <c r="M212" s="42"/>
    </row>
    <row r="213" spans="1:13" x14ac:dyDescent="0.25">
      <c r="A213" s="87"/>
      <c r="B213" s="90"/>
      <c r="C213" s="5" t="s">
        <v>11</v>
      </c>
      <c r="D213" s="23">
        <v>0</v>
      </c>
      <c r="E213" s="23">
        <v>1338.2</v>
      </c>
      <c r="F213" s="7">
        <v>0</v>
      </c>
      <c r="G213" s="59"/>
      <c r="H213" s="59"/>
      <c r="I213" s="59"/>
      <c r="J213" s="59"/>
      <c r="K213" s="66" t="e">
        <f t="shared" si="65"/>
        <v>#REF!</v>
      </c>
      <c r="L213" s="48"/>
      <c r="M213" s="42"/>
    </row>
    <row r="214" spans="1:13" x14ac:dyDescent="0.25">
      <c r="A214" s="87"/>
      <c r="B214" s="90"/>
      <c r="C214" s="5" t="s">
        <v>12</v>
      </c>
      <c r="D214" s="23"/>
      <c r="E214" s="23"/>
      <c r="F214" s="8"/>
      <c r="G214" s="59"/>
      <c r="H214" s="59"/>
      <c r="I214" s="59"/>
      <c r="J214" s="59"/>
      <c r="K214" s="66" t="e">
        <f t="shared" si="65"/>
        <v>#REF!</v>
      </c>
      <c r="L214" s="48"/>
      <c r="M214" s="42"/>
    </row>
    <row r="215" spans="1:13" ht="69" customHeight="1" x14ac:dyDescent="0.25">
      <c r="A215" s="88"/>
      <c r="B215" s="91"/>
      <c r="C215" s="5" t="s">
        <v>169</v>
      </c>
      <c r="D215" s="6"/>
      <c r="E215" s="6"/>
      <c r="F215" s="8"/>
      <c r="G215" s="60"/>
      <c r="H215" s="60"/>
      <c r="I215" s="60"/>
      <c r="J215" s="60"/>
      <c r="K215" s="66" t="e">
        <f t="shared" si="65"/>
        <v>#REF!</v>
      </c>
      <c r="L215" s="49"/>
      <c r="M215" s="43"/>
    </row>
    <row r="216" spans="1:13" x14ac:dyDescent="0.25">
      <c r="A216" s="86" t="s">
        <v>90</v>
      </c>
      <c r="B216" s="89" t="s">
        <v>85</v>
      </c>
      <c r="C216" s="5" t="s">
        <v>4</v>
      </c>
      <c r="D216" s="23">
        <v>686907</v>
      </c>
      <c r="E216" s="23">
        <v>30579.800000000003</v>
      </c>
      <c r="F216" s="7">
        <f t="shared" si="59"/>
        <v>4.4518107982594445E-2</v>
      </c>
      <c r="G216" s="58">
        <v>5</v>
      </c>
      <c r="H216" s="58">
        <v>0</v>
      </c>
      <c r="I216" s="58">
        <v>4</v>
      </c>
      <c r="J216" s="58">
        <v>1</v>
      </c>
      <c r="K216" s="66">
        <f t="shared" ref="K216" si="67">H216/G216</f>
        <v>0</v>
      </c>
      <c r="L216" s="47" t="s">
        <v>159</v>
      </c>
      <c r="M216" s="41" t="s">
        <v>251</v>
      </c>
    </row>
    <row r="217" spans="1:13" x14ac:dyDescent="0.25">
      <c r="A217" s="87"/>
      <c r="B217" s="90"/>
      <c r="C217" s="5" t="s">
        <v>13</v>
      </c>
      <c r="D217" s="23">
        <v>238748.80000000005</v>
      </c>
      <c r="E217" s="23">
        <v>30579.800000000003</v>
      </c>
      <c r="F217" s="7">
        <f t="shared" si="59"/>
        <v>0.12808357570802448</v>
      </c>
      <c r="G217" s="59"/>
      <c r="H217" s="59"/>
      <c r="I217" s="59"/>
      <c r="J217" s="59"/>
      <c r="K217" s="66" t="e">
        <f>(K214+0.5*K215)/#REF!</f>
        <v>#REF!</v>
      </c>
      <c r="L217" s="48"/>
      <c r="M217" s="42"/>
    </row>
    <row r="218" spans="1:13" x14ac:dyDescent="0.25">
      <c r="A218" s="87"/>
      <c r="B218" s="90"/>
      <c r="C218" s="5" t="s">
        <v>11</v>
      </c>
      <c r="D218" s="23">
        <v>66697.600000000006</v>
      </c>
      <c r="E218" s="23">
        <v>0</v>
      </c>
      <c r="F218" s="7">
        <f t="shared" si="59"/>
        <v>0</v>
      </c>
      <c r="G218" s="59"/>
      <c r="H218" s="59"/>
      <c r="I218" s="59"/>
      <c r="J218" s="59"/>
      <c r="K218" s="66" t="e">
        <f t="shared" si="65"/>
        <v>#REF!</v>
      </c>
      <c r="L218" s="48"/>
      <c r="M218" s="42"/>
    </row>
    <row r="219" spans="1:13" x14ac:dyDescent="0.25">
      <c r="A219" s="87"/>
      <c r="B219" s="90"/>
      <c r="C219" s="5" t="s">
        <v>12</v>
      </c>
      <c r="D219" s="23">
        <v>381460.6</v>
      </c>
      <c r="E219" s="23">
        <v>0</v>
      </c>
      <c r="F219" s="8">
        <v>0</v>
      </c>
      <c r="G219" s="59"/>
      <c r="H219" s="59"/>
      <c r="I219" s="59"/>
      <c r="J219" s="59"/>
      <c r="K219" s="66" t="e">
        <f t="shared" si="65"/>
        <v>#REF!</v>
      </c>
      <c r="L219" s="48"/>
      <c r="M219" s="42"/>
    </row>
    <row r="220" spans="1:13" ht="241.5" customHeight="1" x14ac:dyDescent="0.25">
      <c r="A220" s="88"/>
      <c r="B220" s="91"/>
      <c r="C220" s="5" t="s">
        <v>169</v>
      </c>
      <c r="D220" s="6"/>
      <c r="E220" s="6"/>
      <c r="F220" s="8"/>
      <c r="G220" s="60"/>
      <c r="H220" s="60"/>
      <c r="I220" s="60"/>
      <c r="J220" s="60"/>
      <c r="K220" s="66" t="e">
        <f t="shared" si="65"/>
        <v>#REF!</v>
      </c>
      <c r="L220" s="49"/>
      <c r="M220" s="43"/>
    </row>
    <row r="221" spans="1:13" x14ac:dyDescent="0.25">
      <c r="A221" s="86" t="s">
        <v>91</v>
      </c>
      <c r="B221" s="89" t="s">
        <v>86</v>
      </c>
      <c r="C221" s="5" t="s">
        <v>4</v>
      </c>
      <c r="D221" s="23">
        <f>SUM(D222:D225)</f>
        <v>481525.19999999995</v>
      </c>
      <c r="E221" s="23">
        <f>SUM(E222:E225)</f>
        <v>271968.09999999998</v>
      </c>
      <c r="F221" s="7">
        <f t="shared" si="59"/>
        <v>0.56480553873400607</v>
      </c>
      <c r="G221" s="58">
        <v>4</v>
      </c>
      <c r="H221" s="58">
        <v>0</v>
      </c>
      <c r="I221" s="58">
        <v>4</v>
      </c>
      <c r="J221" s="58">
        <v>0</v>
      </c>
      <c r="K221" s="66">
        <f t="shared" ref="K221" si="68">H221/G221</f>
        <v>0</v>
      </c>
      <c r="L221" s="47" t="s">
        <v>196</v>
      </c>
      <c r="M221" s="41" t="s">
        <v>262</v>
      </c>
    </row>
    <row r="222" spans="1:13" x14ac:dyDescent="0.25">
      <c r="A222" s="87"/>
      <c r="B222" s="90"/>
      <c r="C222" s="5" t="s">
        <v>13</v>
      </c>
      <c r="D222" s="23">
        <v>77318.299999999988</v>
      </c>
      <c r="E222" s="26">
        <v>37379.799999999996</v>
      </c>
      <c r="F222" s="7">
        <f t="shared" si="59"/>
        <v>0.4834534644450279</v>
      </c>
      <c r="G222" s="59"/>
      <c r="H222" s="59"/>
      <c r="I222" s="59"/>
      <c r="J222" s="59"/>
      <c r="K222" s="66" t="e">
        <f>(K219+0.5*K220)/#REF!</f>
        <v>#REF!</v>
      </c>
      <c r="L222" s="48"/>
      <c r="M222" s="42"/>
    </row>
    <row r="223" spans="1:13" x14ac:dyDescent="0.25">
      <c r="A223" s="87"/>
      <c r="B223" s="90"/>
      <c r="C223" s="5" t="s">
        <v>11</v>
      </c>
      <c r="D223" s="23">
        <v>44206.9</v>
      </c>
      <c r="E223" s="26">
        <v>27322.400000000001</v>
      </c>
      <c r="F223" s="7">
        <f t="shared" si="59"/>
        <v>0.61805736208600925</v>
      </c>
      <c r="G223" s="59"/>
      <c r="H223" s="59"/>
      <c r="I223" s="59"/>
      <c r="J223" s="59"/>
      <c r="K223" s="66" t="e">
        <f t="shared" si="65"/>
        <v>#REF!</v>
      </c>
      <c r="L223" s="48"/>
      <c r="M223" s="42"/>
    </row>
    <row r="224" spans="1:13" x14ac:dyDescent="0.25">
      <c r="A224" s="87"/>
      <c r="B224" s="90"/>
      <c r="C224" s="5" t="s">
        <v>12</v>
      </c>
      <c r="D224" s="23"/>
      <c r="E224" s="23"/>
      <c r="F224" s="8"/>
      <c r="G224" s="59"/>
      <c r="H224" s="59"/>
      <c r="I224" s="59"/>
      <c r="J224" s="59"/>
      <c r="K224" s="66" t="e">
        <f t="shared" si="65"/>
        <v>#REF!</v>
      </c>
      <c r="L224" s="48"/>
      <c r="M224" s="42"/>
    </row>
    <row r="225" spans="1:13" ht="101.25" customHeight="1" x14ac:dyDescent="0.25">
      <c r="A225" s="88"/>
      <c r="B225" s="91"/>
      <c r="C225" s="5" t="s">
        <v>169</v>
      </c>
      <c r="D225" s="26">
        <v>360000</v>
      </c>
      <c r="E225" s="26">
        <v>207265.9</v>
      </c>
      <c r="F225" s="8">
        <f t="shared" si="59"/>
        <v>0.57573861111111113</v>
      </c>
      <c r="G225" s="60"/>
      <c r="H225" s="60"/>
      <c r="I225" s="60"/>
      <c r="J225" s="60"/>
      <c r="K225" s="66" t="e">
        <f t="shared" si="65"/>
        <v>#REF!</v>
      </c>
      <c r="L225" s="49"/>
      <c r="M225" s="43"/>
    </row>
    <row r="226" spans="1:13" x14ac:dyDescent="0.25">
      <c r="A226" s="86" t="s">
        <v>92</v>
      </c>
      <c r="B226" s="89" t="s">
        <v>87</v>
      </c>
      <c r="C226" s="5" t="s">
        <v>4</v>
      </c>
      <c r="D226" s="23">
        <v>4000</v>
      </c>
      <c r="E226" s="23">
        <v>0</v>
      </c>
      <c r="F226" s="7">
        <f t="shared" si="59"/>
        <v>0</v>
      </c>
      <c r="G226" s="58">
        <v>1</v>
      </c>
      <c r="H226" s="58">
        <v>0</v>
      </c>
      <c r="I226" s="58">
        <v>0</v>
      </c>
      <c r="J226" s="58">
        <v>1</v>
      </c>
      <c r="K226" s="66">
        <f t="shared" ref="K226" si="69">H226/G226</f>
        <v>0</v>
      </c>
      <c r="L226" s="47" t="s">
        <v>160</v>
      </c>
      <c r="M226" s="41" t="s">
        <v>252</v>
      </c>
    </row>
    <row r="227" spans="1:13" x14ac:dyDescent="0.25">
      <c r="A227" s="87"/>
      <c r="B227" s="90"/>
      <c r="C227" s="5" t="s">
        <v>13</v>
      </c>
      <c r="D227" s="23">
        <v>4000</v>
      </c>
      <c r="E227" s="23">
        <v>0</v>
      </c>
      <c r="F227" s="7">
        <f t="shared" si="59"/>
        <v>0</v>
      </c>
      <c r="G227" s="59"/>
      <c r="H227" s="59"/>
      <c r="I227" s="59"/>
      <c r="J227" s="59"/>
      <c r="K227" s="66" t="e">
        <f>(K224+0.5*K225)/#REF!</f>
        <v>#REF!</v>
      </c>
      <c r="L227" s="48"/>
      <c r="M227" s="42"/>
    </row>
    <row r="228" spans="1:13" x14ac:dyDescent="0.25">
      <c r="A228" s="87"/>
      <c r="B228" s="90"/>
      <c r="C228" s="5" t="s">
        <v>11</v>
      </c>
      <c r="D228" s="23"/>
      <c r="E228" s="23"/>
      <c r="F228" s="7"/>
      <c r="G228" s="59"/>
      <c r="H228" s="59"/>
      <c r="I228" s="59"/>
      <c r="J228" s="59"/>
      <c r="K228" s="66" t="e">
        <f t="shared" si="65"/>
        <v>#REF!</v>
      </c>
      <c r="L228" s="48"/>
      <c r="M228" s="42"/>
    </row>
    <row r="229" spans="1:13" x14ac:dyDescent="0.25">
      <c r="A229" s="87"/>
      <c r="B229" s="90"/>
      <c r="C229" s="5" t="s">
        <v>12</v>
      </c>
      <c r="D229" s="23"/>
      <c r="E229" s="23"/>
      <c r="F229" s="8"/>
      <c r="G229" s="59"/>
      <c r="H229" s="59"/>
      <c r="I229" s="59"/>
      <c r="J229" s="59"/>
      <c r="K229" s="66" t="e">
        <f t="shared" si="65"/>
        <v>#REF!</v>
      </c>
      <c r="L229" s="48"/>
      <c r="M229" s="42"/>
    </row>
    <row r="230" spans="1:13" ht="94.9" customHeight="1" x14ac:dyDescent="0.25">
      <c r="A230" s="88"/>
      <c r="B230" s="91"/>
      <c r="C230" s="5" t="s">
        <v>169</v>
      </c>
      <c r="D230" s="6"/>
      <c r="E230" s="6"/>
      <c r="F230" s="8"/>
      <c r="G230" s="60"/>
      <c r="H230" s="60"/>
      <c r="I230" s="60"/>
      <c r="J230" s="60"/>
      <c r="K230" s="66" t="e">
        <f t="shared" si="65"/>
        <v>#REF!</v>
      </c>
      <c r="L230" s="49"/>
      <c r="M230" s="43"/>
    </row>
    <row r="231" spans="1:13" x14ac:dyDescent="0.25">
      <c r="A231" s="92" t="s">
        <v>93</v>
      </c>
      <c r="B231" s="95" t="s">
        <v>94</v>
      </c>
      <c r="C231" s="9" t="s">
        <v>4</v>
      </c>
      <c r="D231" s="29">
        <v>83166.7</v>
      </c>
      <c r="E231" s="29">
        <v>32828.9</v>
      </c>
      <c r="F231" s="22">
        <f t="shared" si="59"/>
        <v>0.39473611433422273</v>
      </c>
      <c r="G231" s="67">
        <f>G236+G241+G246</f>
        <v>6</v>
      </c>
      <c r="H231" s="67">
        <f t="shared" ref="H231:J231" si="70">H236+H241+H246</f>
        <v>0</v>
      </c>
      <c r="I231" s="67">
        <f t="shared" si="70"/>
        <v>6</v>
      </c>
      <c r="J231" s="67">
        <f t="shared" si="70"/>
        <v>0</v>
      </c>
      <c r="K231" s="70">
        <f t="shared" ref="K231" si="71">H231/G231</f>
        <v>0</v>
      </c>
      <c r="L231" s="71" t="s">
        <v>172</v>
      </c>
      <c r="M231" s="74"/>
    </row>
    <row r="232" spans="1:13" x14ac:dyDescent="0.25">
      <c r="A232" s="93"/>
      <c r="B232" s="96"/>
      <c r="C232" s="9" t="s">
        <v>13</v>
      </c>
      <c r="D232" s="30">
        <v>83166.7</v>
      </c>
      <c r="E232" s="30">
        <v>32828.9</v>
      </c>
      <c r="F232" s="22">
        <f t="shared" si="59"/>
        <v>0.39473611433422273</v>
      </c>
      <c r="G232" s="68"/>
      <c r="H232" s="68"/>
      <c r="I232" s="68"/>
      <c r="J232" s="68"/>
      <c r="K232" s="70" t="e">
        <f>(K229+0.5*K230)/#REF!</f>
        <v>#REF!</v>
      </c>
      <c r="L232" s="72"/>
      <c r="M232" s="75"/>
    </row>
    <row r="233" spans="1:13" x14ac:dyDescent="0.25">
      <c r="A233" s="93"/>
      <c r="B233" s="96"/>
      <c r="C233" s="9" t="s">
        <v>11</v>
      </c>
      <c r="D233" s="30"/>
      <c r="E233" s="30"/>
      <c r="F233" s="22"/>
      <c r="G233" s="68"/>
      <c r="H233" s="68"/>
      <c r="I233" s="68"/>
      <c r="J233" s="68"/>
      <c r="K233" s="70" t="e">
        <f t="shared" si="65"/>
        <v>#REF!</v>
      </c>
      <c r="L233" s="72"/>
      <c r="M233" s="75"/>
    </row>
    <row r="234" spans="1:13" x14ac:dyDescent="0.25">
      <c r="A234" s="93"/>
      <c r="B234" s="96"/>
      <c r="C234" s="9" t="s">
        <v>12</v>
      </c>
      <c r="D234" s="30"/>
      <c r="E234" s="30"/>
      <c r="F234" s="22"/>
      <c r="G234" s="68"/>
      <c r="H234" s="68"/>
      <c r="I234" s="68"/>
      <c r="J234" s="68"/>
      <c r="K234" s="70" t="e">
        <f t="shared" si="65"/>
        <v>#REF!</v>
      </c>
      <c r="L234" s="72"/>
      <c r="M234" s="75"/>
    </row>
    <row r="235" spans="1:13" x14ac:dyDescent="0.25">
      <c r="A235" s="94"/>
      <c r="B235" s="97"/>
      <c r="C235" s="9" t="s">
        <v>169</v>
      </c>
      <c r="D235" s="10"/>
      <c r="E235" s="10"/>
      <c r="F235" s="22"/>
      <c r="G235" s="69"/>
      <c r="H235" s="69"/>
      <c r="I235" s="69"/>
      <c r="J235" s="69"/>
      <c r="K235" s="70" t="e">
        <f t="shared" si="65"/>
        <v>#REF!</v>
      </c>
      <c r="L235" s="73"/>
      <c r="M235" s="76"/>
    </row>
    <row r="236" spans="1:13" x14ac:dyDescent="0.25">
      <c r="A236" s="86" t="s">
        <v>97</v>
      </c>
      <c r="B236" s="89" t="s">
        <v>95</v>
      </c>
      <c r="C236" s="5" t="s">
        <v>4</v>
      </c>
      <c r="D236" s="28">
        <v>10192.700000000001</v>
      </c>
      <c r="E236" s="28">
        <v>0</v>
      </c>
      <c r="F236" s="7">
        <f t="shared" si="59"/>
        <v>0</v>
      </c>
      <c r="G236" s="58">
        <v>2</v>
      </c>
      <c r="H236" s="58">
        <v>0</v>
      </c>
      <c r="I236" s="58">
        <v>2</v>
      </c>
      <c r="J236" s="58">
        <v>0</v>
      </c>
      <c r="K236" s="66">
        <f t="shared" ref="K236" si="72">H236/G236</f>
        <v>0</v>
      </c>
      <c r="L236" s="47" t="s">
        <v>172</v>
      </c>
      <c r="M236" s="41" t="s">
        <v>263</v>
      </c>
    </row>
    <row r="237" spans="1:13" x14ac:dyDescent="0.25">
      <c r="A237" s="87"/>
      <c r="B237" s="90"/>
      <c r="C237" s="5" t="s">
        <v>13</v>
      </c>
      <c r="D237" s="28">
        <v>10192.700000000001</v>
      </c>
      <c r="E237" s="28">
        <v>0</v>
      </c>
      <c r="F237" s="7">
        <f t="shared" si="59"/>
        <v>0</v>
      </c>
      <c r="G237" s="59"/>
      <c r="H237" s="59"/>
      <c r="I237" s="59"/>
      <c r="J237" s="59"/>
      <c r="K237" s="66" t="e">
        <f>(K234+0.5*K235)/#REF!</f>
        <v>#REF!</v>
      </c>
      <c r="L237" s="48"/>
      <c r="M237" s="42"/>
    </row>
    <row r="238" spans="1:13" x14ac:dyDescent="0.25">
      <c r="A238" s="87"/>
      <c r="B238" s="90"/>
      <c r="C238" s="5" t="s">
        <v>11</v>
      </c>
      <c r="D238" s="28"/>
      <c r="E238" s="28"/>
      <c r="F238" s="7"/>
      <c r="G238" s="59"/>
      <c r="H238" s="59"/>
      <c r="I238" s="59"/>
      <c r="J238" s="59"/>
      <c r="K238" s="66" t="e">
        <f t="shared" si="65"/>
        <v>#REF!</v>
      </c>
      <c r="L238" s="48"/>
      <c r="M238" s="42"/>
    </row>
    <row r="239" spans="1:13" x14ac:dyDescent="0.25">
      <c r="A239" s="87"/>
      <c r="B239" s="90"/>
      <c r="C239" s="5" t="s">
        <v>12</v>
      </c>
      <c r="D239" s="28"/>
      <c r="E239" s="28"/>
      <c r="F239" s="7"/>
      <c r="G239" s="59"/>
      <c r="H239" s="59"/>
      <c r="I239" s="59"/>
      <c r="J239" s="59"/>
      <c r="K239" s="66" t="e">
        <f t="shared" si="65"/>
        <v>#REF!</v>
      </c>
      <c r="L239" s="48"/>
      <c r="M239" s="42"/>
    </row>
    <row r="240" spans="1:13" ht="85.5" customHeight="1" x14ac:dyDescent="0.25">
      <c r="A240" s="88"/>
      <c r="B240" s="91"/>
      <c r="C240" s="5" t="s">
        <v>169</v>
      </c>
      <c r="D240" s="26"/>
      <c r="E240" s="26"/>
      <c r="F240" s="7"/>
      <c r="G240" s="60"/>
      <c r="H240" s="60"/>
      <c r="I240" s="60"/>
      <c r="J240" s="60"/>
      <c r="K240" s="66" t="e">
        <f t="shared" si="65"/>
        <v>#REF!</v>
      </c>
      <c r="L240" s="49"/>
      <c r="M240" s="43"/>
    </row>
    <row r="241" spans="1:13" x14ac:dyDescent="0.25">
      <c r="A241" s="86" t="s">
        <v>98</v>
      </c>
      <c r="B241" s="89" t="s">
        <v>96</v>
      </c>
      <c r="C241" s="5" t="s">
        <v>4</v>
      </c>
      <c r="D241" s="28">
        <v>2500</v>
      </c>
      <c r="E241" s="28">
        <v>0</v>
      </c>
      <c r="F241" s="7">
        <f t="shared" si="59"/>
        <v>0</v>
      </c>
      <c r="G241" s="58">
        <v>2</v>
      </c>
      <c r="H241" s="58">
        <v>0</v>
      </c>
      <c r="I241" s="58">
        <v>2</v>
      </c>
      <c r="J241" s="58">
        <v>0</v>
      </c>
      <c r="K241" s="66">
        <f t="shared" ref="K241" si="73">H241/G241</f>
        <v>0</v>
      </c>
      <c r="L241" s="47" t="s">
        <v>161</v>
      </c>
      <c r="M241" s="41" t="s">
        <v>228</v>
      </c>
    </row>
    <row r="242" spans="1:13" x14ac:dyDescent="0.25">
      <c r="A242" s="87"/>
      <c r="B242" s="90"/>
      <c r="C242" s="5" t="s">
        <v>13</v>
      </c>
      <c r="D242" s="28">
        <v>2500</v>
      </c>
      <c r="E242" s="28">
        <v>0</v>
      </c>
      <c r="F242" s="7">
        <f t="shared" si="59"/>
        <v>0</v>
      </c>
      <c r="G242" s="59"/>
      <c r="H242" s="59"/>
      <c r="I242" s="59"/>
      <c r="J242" s="59"/>
      <c r="K242" s="66" t="e">
        <f>(K239+0.5*K240)/#REF!</f>
        <v>#REF!</v>
      </c>
      <c r="L242" s="48"/>
      <c r="M242" s="42"/>
    </row>
    <row r="243" spans="1:13" x14ac:dyDescent="0.25">
      <c r="A243" s="87"/>
      <c r="B243" s="90"/>
      <c r="C243" s="5" t="s">
        <v>11</v>
      </c>
      <c r="D243" s="28"/>
      <c r="E243" s="28"/>
      <c r="F243" s="7"/>
      <c r="G243" s="59"/>
      <c r="H243" s="59"/>
      <c r="I243" s="59"/>
      <c r="J243" s="59"/>
      <c r="K243" s="66" t="e">
        <f t="shared" si="65"/>
        <v>#REF!</v>
      </c>
      <c r="L243" s="48"/>
      <c r="M243" s="42"/>
    </row>
    <row r="244" spans="1:13" x14ac:dyDescent="0.25">
      <c r="A244" s="87"/>
      <c r="B244" s="90"/>
      <c r="C244" s="5" t="s">
        <v>12</v>
      </c>
      <c r="D244" s="28"/>
      <c r="E244" s="28"/>
      <c r="F244" s="8"/>
      <c r="G244" s="59"/>
      <c r="H244" s="59"/>
      <c r="I244" s="59"/>
      <c r="J244" s="59"/>
      <c r="K244" s="66" t="e">
        <f t="shared" si="65"/>
        <v>#REF!</v>
      </c>
      <c r="L244" s="48"/>
      <c r="M244" s="42"/>
    </row>
    <row r="245" spans="1:13" ht="16.5" customHeight="1" x14ac:dyDescent="0.25">
      <c r="A245" s="88"/>
      <c r="B245" s="91"/>
      <c r="C245" s="5" t="s">
        <v>169</v>
      </c>
      <c r="D245" s="6"/>
      <c r="E245" s="6"/>
      <c r="F245" s="8"/>
      <c r="G245" s="60"/>
      <c r="H245" s="60"/>
      <c r="I245" s="60"/>
      <c r="J245" s="60"/>
      <c r="K245" s="66" t="e">
        <f t="shared" si="65"/>
        <v>#REF!</v>
      </c>
      <c r="L245" s="49"/>
      <c r="M245" s="43"/>
    </row>
    <row r="246" spans="1:13" x14ac:dyDescent="0.25">
      <c r="A246" s="86" t="s">
        <v>99</v>
      </c>
      <c r="B246" s="89" t="s">
        <v>178</v>
      </c>
      <c r="C246" s="5" t="s">
        <v>4</v>
      </c>
      <c r="D246" s="28">
        <v>70474</v>
      </c>
      <c r="E246" s="28">
        <v>32828.9</v>
      </c>
      <c r="F246" s="7">
        <f t="shared" si="59"/>
        <v>0.46582995147146466</v>
      </c>
      <c r="G246" s="58">
        <v>2</v>
      </c>
      <c r="H246" s="58">
        <v>0</v>
      </c>
      <c r="I246" s="58">
        <v>2</v>
      </c>
      <c r="J246" s="58">
        <v>0</v>
      </c>
      <c r="K246" s="66">
        <f t="shared" ref="K246" si="74">H246/G246</f>
        <v>0</v>
      </c>
      <c r="L246" s="47" t="s">
        <v>161</v>
      </c>
      <c r="M246" s="41" t="s">
        <v>185</v>
      </c>
    </row>
    <row r="247" spans="1:13" x14ac:dyDescent="0.25">
      <c r="A247" s="87"/>
      <c r="B247" s="90"/>
      <c r="C247" s="5" t="s">
        <v>13</v>
      </c>
      <c r="D247" s="28">
        <v>70474</v>
      </c>
      <c r="E247" s="28">
        <v>32828.9</v>
      </c>
      <c r="F247" s="7">
        <f t="shared" si="59"/>
        <v>0.46582995147146466</v>
      </c>
      <c r="G247" s="59"/>
      <c r="H247" s="59"/>
      <c r="I247" s="59"/>
      <c r="J247" s="59"/>
      <c r="K247" s="66" t="e">
        <f>(K244+0.5*K245)/#REF!</f>
        <v>#REF!</v>
      </c>
      <c r="L247" s="48"/>
      <c r="M247" s="42"/>
    </row>
    <row r="248" spans="1:13" x14ac:dyDescent="0.25">
      <c r="A248" s="87"/>
      <c r="B248" s="90"/>
      <c r="C248" s="5" t="s">
        <v>11</v>
      </c>
      <c r="D248" s="28"/>
      <c r="E248" s="28"/>
      <c r="F248" s="7"/>
      <c r="G248" s="59"/>
      <c r="H248" s="59"/>
      <c r="I248" s="59"/>
      <c r="J248" s="59"/>
      <c r="K248" s="66" t="e">
        <f t="shared" si="65"/>
        <v>#REF!</v>
      </c>
      <c r="L248" s="48"/>
      <c r="M248" s="42"/>
    </row>
    <row r="249" spans="1:13" x14ac:dyDescent="0.25">
      <c r="A249" s="87"/>
      <c r="B249" s="90"/>
      <c r="C249" s="5" t="s">
        <v>12</v>
      </c>
      <c r="D249" s="28"/>
      <c r="E249" s="28"/>
      <c r="F249" s="8"/>
      <c r="G249" s="59"/>
      <c r="H249" s="59"/>
      <c r="I249" s="59"/>
      <c r="J249" s="59"/>
      <c r="K249" s="66" t="e">
        <f t="shared" si="65"/>
        <v>#REF!</v>
      </c>
      <c r="L249" s="48"/>
      <c r="M249" s="42"/>
    </row>
    <row r="250" spans="1:13" ht="35.450000000000003" customHeight="1" x14ac:dyDescent="0.25">
      <c r="A250" s="88"/>
      <c r="B250" s="91"/>
      <c r="C250" s="5" t="s">
        <v>169</v>
      </c>
      <c r="D250" s="6"/>
      <c r="E250" s="6"/>
      <c r="F250" s="8"/>
      <c r="G250" s="60"/>
      <c r="H250" s="60"/>
      <c r="I250" s="60"/>
      <c r="J250" s="60"/>
      <c r="K250" s="66" t="e">
        <f t="shared" si="65"/>
        <v>#REF!</v>
      </c>
      <c r="L250" s="49"/>
      <c r="M250" s="43"/>
    </row>
    <row r="251" spans="1:13" x14ac:dyDescent="0.25">
      <c r="A251" s="92" t="s">
        <v>100</v>
      </c>
      <c r="B251" s="95" t="s">
        <v>101</v>
      </c>
      <c r="C251" s="9" t="s">
        <v>4</v>
      </c>
      <c r="D251" s="30">
        <f>SUM(D252:D255)</f>
        <v>283341.2</v>
      </c>
      <c r="E251" s="30">
        <f>SUM(E252:E255)</f>
        <v>132991.20000000001</v>
      </c>
      <c r="F251" s="22">
        <f t="shared" si="59"/>
        <v>0.46936767402693291</v>
      </c>
      <c r="G251" s="67">
        <f>G256+G261+G266+G271+G276</f>
        <v>15</v>
      </c>
      <c r="H251" s="67">
        <f t="shared" ref="H251:J251" si="75">H256+H261+H266+H271+H276</f>
        <v>2</v>
      </c>
      <c r="I251" s="67">
        <f t="shared" si="75"/>
        <v>9</v>
      </c>
      <c r="J251" s="67">
        <f t="shared" si="75"/>
        <v>4</v>
      </c>
      <c r="K251" s="70">
        <f t="shared" ref="K251" si="76">H251/G251</f>
        <v>0.13333333333333333</v>
      </c>
      <c r="L251" s="71" t="s">
        <v>164</v>
      </c>
      <c r="M251" s="74"/>
    </row>
    <row r="252" spans="1:13" x14ac:dyDescent="0.25">
      <c r="A252" s="93"/>
      <c r="B252" s="96"/>
      <c r="C252" s="9" t="s">
        <v>13</v>
      </c>
      <c r="D252" s="30">
        <v>233307.7</v>
      </c>
      <c r="E252" s="30">
        <v>106991.2</v>
      </c>
      <c r="F252" s="22">
        <f t="shared" si="59"/>
        <v>0.4585840930239336</v>
      </c>
      <c r="G252" s="68"/>
      <c r="H252" s="68"/>
      <c r="I252" s="68"/>
      <c r="J252" s="68"/>
      <c r="K252" s="70" t="e">
        <f>(K249+0.5*K250)/#REF!</f>
        <v>#REF!</v>
      </c>
      <c r="L252" s="72"/>
      <c r="M252" s="75"/>
    </row>
    <row r="253" spans="1:13" x14ac:dyDescent="0.25">
      <c r="A253" s="93"/>
      <c r="B253" s="96"/>
      <c r="C253" s="9" t="s">
        <v>11</v>
      </c>
      <c r="D253" s="30">
        <v>33.5</v>
      </c>
      <c r="E253" s="30">
        <v>0</v>
      </c>
      <c r="F253" s="22">
        <f t="shared" ref="F253:F316" si="77">E253/D253</f>
        <v>0</v>
      </c>
      <c r="G253" s="68"/>
      <c r="H253" s="68"/>
      <c r="I253" s="68"/>
      <c r="J253" s="68"/>
      <c r="K253" s="70" t="e">
        <f t="shared" si="65"/>
        <v>#REF!</v>
      </c>
      <c r="L253" s="72"/>
      <c r="M253" s="75"/>
    </row>
    <row r="254" spans="1:13" x14ac:dyDescent="0.25">
      <c r="A254" s="93"/>
      <c r="B254" s="96"/>
      <c r="C254" s="9" t="s">
        <v>12</v>
      </c>
      <c r="D254" s="30"/>
      <c r="E254" s="30"/>
      <c r="F254" s="22"/>
      <c r="G254" s="68"/>
      <c r="H254" s="68"/>
      <c r="I254" s="68"/>
      <c r="J254" s="68"/>
      <c r="K254" s="70" t="e">
        <f t="shared" si="65"/>
        <v>#REF!</v>
      </c>
      <c r="L254" s="72"/>
      <c r="M254" s="75"/>
    </row>
    <row r="255" spans="1:13" x14ac:dyDescent="0.25">
      <c r="A255" s="94"/>
      <c r="B255" s="97"/>
      <c r="C255" s="9" t="s">
        <v>169</v>
      </c>
      <c r="D255" s="30">
        <v>50000</v>
      </c>
      <c r="E255" s="30">
        <v>26000</v>
      </c>
      <c r="F255" s="22">
        <f t="shared" si="77"/>
        <v>0.52</v>
      </c>
      <c r="G255" s="69"/>
      <c r="H255" s="69"/>
      <c r="I255" s="69"/>
      <c r="J255" s="69"/>
      <c r="K255" s="70" t="e">
        <f t="shared" si="65"/>
        <v>#REF!</v>
      </c>
      <c r="L255" s="73"/>
      <c r="M255" s="76"/>
    </row>
    <row r="256" spans="1:13" x14ac:dyDescent="0.25">
      <c r="A256" s="86" t="s">
        <v>106</v>
      </c>
      <c r="B256" s="89" t="s">
        <v>102</v>
      </c>
      <c r="C256" s="5" t="s">
        <v>4</v>
      </c>
      <c r="D256" s="28">
        <v>4080</v>
      </c>
      <c r="E256" s="28">
        <v>2811.3</v>
      </c>
      <c r="F256" s="7">
        <f t="shared" si="77"/>
        <v>0.68904411764705886</v>
      </c>
      <c r="G256" s="58">
        <v>3</v>
      </c>
      <c r="H256" s="58">
        <v>1</v>
      </c>
      <c r="I256" s="58">
        <v>2</v>
      </c>
      <c r="J256" s="58">
        <v>0</v>
      </c>
      <c r="K256" s="66">
        <f t="shared" ref="K256" si="78">H256/G256</f>
        <v>0.33333333333333331</v>
      </c>
      <c r="L256" s="47" t="s">
        <v>162</v>
      </c>
      <c r="M256" s="41" t="s">
        <v>229</v>
      </c>
    </row>
    <row r="257" spans="1:13" x14ac:dyDescent="0.25">
      <c r="A257" s="87"/>
      <c r="B257" s="90"/>
      <c r="C257" s="5" t="s">
        <v>13</v>
      </c>
      <c r="D257" s="28">
        <v>4080</v>
      </c>
      <c r="E257" s="31">
        <v>2811.3</v>
      </c>
      <c r="F257" s="7">
        <f t="shared" si="77"/>
        <v>0.68904411764705886</v>
      </c>
      <c r="G257" s="59"/>
      <c r="H257" s="59"/>
      <c r="I257" s="59"/>
      <c r="J257" s="59"/>
      <c r="K257" s="66" t="e">
        <f>(K254+0.5*K255)/#REF!</f>
        <v>#REF!</v>
      </c>
      <c r="L257" s="48"/>
      <c r="M257" s="42"/>
    </row>
    <row r="258" spans="1:13" x14ac:dyDescent="0.25">
      <c r="A258" s="87"/>
      <c r="B258" s="90"/>
      <c r="C258" s="5" t="s">
        <v>11</v>
      </c>
      <c r="D258" s="28"/>
      <c r="E258" s="28"/>
      <c r="F258" s="7"/>
      <c r="G258" s="59"/>
      <c r="H258" s="59"/>
      <c r="I258" s="59"/>
      <c r="J258" s="59"/>
      <c r="K258" s="66" t="e">
        <f t="shared" si="65"/>
        <v>#REF!</v>
      </c>
      <c r="L258" s="48"/>
      <c r="M258" s="42"/>
    </row>
    <row r="259" spans="1:13" x14ac:dyDescent="0.25">
      <c r="A259" s="87"/>
      <c r="B259" s="90"/>
      <c r="C259" s="5" t="s">
        <v>12</v>
      </c>
      <c r="D259" s="28"/>
      <c r="E259" s="28"/>
      <c r="F259" s="8"/>
      <c r="G259" s="59"/>
      <c r="H259" s="59"/>
      <c r="I259" s="59"/>
      <c r="J259" s="59"/>
      <c r="K259" s="66" t="e">
        <f t="shared" si="65"/>
        <v>#REF!</v>
      </c>
      <c r="L259" s="48"/>
      <c r="M259" s="42"/>
    </row>
    <row r="260" spans="1:13" ht="86.45" customHeight="1" x14ac:dyDescent="0.25">
      <c r="A260" s="88"/>
      <c r="B260" s="91"/>
      <c r="C260" s="5" t="s">
        <v>169</v>
      </c>
      <c r="D260" s="26">
        <v>50000</v>
      </c>
      <c r="E260" s="26">
        <v>26000</v>
      </c>
      <c r="F260" s="8">
        <f t="shared" si="77"/>
        <v>0.52</v>
      </c>
      <c r="G260" s="60"/>
      <c r="H260" s="60"/>
      <c r="I260" s="60"/>
      <c r="J260" s="60"/>
      <c r="K260" s="66" t="e">
        <f t="shared" si="65"/>
        <v>#REF!</v>
      </c>
      <c r="L260" s="49"/>
      <c r="M260" s="43"/>
    </row>
    <row r="261" spans="1:13" x14ac:dyDescent="0.25">
      <c r="A261" s="86" t="s">
        <v>107</v>
      </c>
      <c r="B261" s="89" t="s">
        <v>103</v>
      </c>
      <c r="C261" s="5" t="s">
        <v>4</v>
      </c>
      <c r="D261" s="28">
        <v>47430.7</v>
      </c>
      <c r="E261" s="28">
        <v>26988.5</v>
      </c>
      <c r="F261" s="7">
        <f t="shared" si="77"/>
        <v>0.56900910169995389</v>
      </c>
      <c r="G261" s="58">
        <v>5</v>
      </c>
      <c r="H261" s="58">
        <v>1</v>
      </c>
      <c r="I261" s="58">
        <v>1</v>
      </c>
      <c r="J261" s="58">
        <v>3</v>
      </c>
      <c r="K261" s="66">
        <f t="shared" ref="K261" si="79">H261/G261</f>
        <v>0.2</v>
      </c>
      <c r="L261" s="47" t="s">
        <v>163</v>
      </c>
      <c r="M261" s="41" t="s">
        <v>253</v>
      </c>
    </row>
    <row r="262" spans="1:13" x14ac:dyDescent="0.25">
      <c r="A262" s="87"/>
      <c r="B262" s="90"/>
      <c r="C262" s="5" t="s">
        <v>13</v>
      </c>
      <c r="D262" s="28">
        <v>47430.7</v>
      </c>
      <c r="E262" s="28">
        <v>26988.5</v>
      </c>
      <c r="F262" s="7">
        <f t="shared" si="77"/>
        <v>0.56900910169995389</v>
      </c>
      <c r="G262" s="59"/>
      <c r="H262" s="59"/>
      <c r="I262" s="59"/>
      <c r="J262" s="59"/>
      <c r="K262" s="66" t="e">
        <f>(K259+0.5*K260)/#REF!</f>
        <v>#REF!</v>
      </c>
      <c r="L262" s="48"/>
      <c r="M262" s="42"/>
    </row>
    <row r="263" spans="1:13" x14ac:dyDescent="0.25">
      <c r="A263" s="87"/>
      <c r="B263" s="90"/>
      <c r="C263" s="5" t="s">
        <v>11</v>
      </c>
      <c r="D263" s="28"/>
      <c r="E263" s="28"/>
      <c r="F263" s="7"/>
      <c r="G263" s="59"/>
      <c r="H263" s="59"/>
      <c r="I263" s="59"/>
      <c r="J263" s="59"/>
      <c r="K263" s="66" t="e">
        <f t="shared" si="65"/>
        <v>#REF!</v>
      </c>
      <c r="L263" s="48"/>
      <c r="M263" s="42"/>
    </row>
    <row r="264" spans="1:13" ht="24" customHeight="1" x14ac:dyDescent="0.25">
      <c r="A264" s="87"/>
      <c r="B264" s="90"/>
      <c r="C264" s="5" t="s">
        <v>12</v>
      </c>
      <c r="D264" s="28"/>
      <c r="E264" s="28"/>
      <c r="F264" s="8"/>
      <c r="G264" s="59"/>
      <c r="H264" s="59"/>
      <c r="I264" s="59"/>
      <c r="J264" s="59"/>
      <c r="K264" s="66" t="e">
        <f t="shared" si="65"/>
        <v>#REF!</v>
      </c>
      <c r="L264" s="48"/>
      <c r="M264" s="42"/>
    </row>
    <row r="265" spans="1:13" ht="171" customHeight="1" x14ac:dyDescent="0.25">
      <c r="A265" s="88"/>
      <c r="B265" s="91"/>
      <c r="C265" s="5" t="s">
        <v>169</v>
      </c>
      <c r="D265" s="6"/>
      <c r="E265" s="6"/>
      <c r="F265" s="8"/>
      <c r="G265" s="60"/>
      <c r="H265" s="60"/>
      <c r="I265" s="60"/>
      <c r="J265" s="60"/>
      <c r="K265" s="66" t="e">
        <f t="shared" si="65"/>
        <v>#REF!</v>
      </c>
      <c r="L265" s="49"/>
      <c r="M265" s="43"/>
    </row>
    <row r="266" spans="1:13" x14ac:dyDescent="0.25">
      <c r="A266" s="86" t="s">
        <v>108</v>
      </c>
      <c r="B266" s="89" t="s">
        <v>104</v>
      </c>
      <c r="C266" s="5" t="s">
        <v>4</v>
      </c>
      <c r="D266" s="28">
        <v>314</v>
      </c>
      <c r="E266" s="28">
        <v>0</v>
      </c>
      <c r="F266" s="7">
        <f t="shared" si="77"/>
        <v>0</v>
      </c>
      <c r="G266" s="58">
        <v>2</v>
      </c>
      <c r="H266" s="58">
        <v>0</v>
      </c>
      <c r="I266" s="58">
        <v>2</v>
      </c>
      <c r="J266" s="58">
        <v>0</v>
      </c>
      <c r="K266" s="66">
        <f t="shared" ref="K266" si="80">H266/G266</f>
        <v>0</v>
      </c>
      <c r="L266" s="47" t="s">
        <v>162</v>
      </c>
      <c r="M266" s="41" t="s">
        <v>230</v>
      </c>
    </row>
    <row r="267" spans="1:13" x14ac:dyDescent="0.25">
      <c r="A267" s="87"/>
      <c r="B267" s="90"/>
      <c r="C267" s="5" t="s">
        <v>13</v>
      </c>
      <c r="D267" s="28">
        <v>314</v>
      </c>
      <c r="E267" s="28">
        <v>0</v>
      </c>
      <c r="F267" s="7">
        <f t="shared" si="77"/>
        <v>0</v>
      </c>
      <c r="G267" s="59"/>
      <c r="H267" s="59"/>
      <c r="I267" s="59"/>
      <c r="J267" s="59"/>
      <c r="K267" s="66" t="e">
        <f>(K264+0.5*K265)/#REF!</f>
        <v>#REF!</v>
      </c>
      <c r="L267" s="48"/>
      <c r="M267" s="42"/>
    </row>
    <row r="268" spans="1:13" x14ac:dyDescent="0.25">
      <c r="A268" s="87"/>
      <c r="B268" s="90"/>
      <c r="C268" s="5" t="s">
        <v>11</v>
      </c>
      <c r="D268" s="28"/>
      <c r="E268" s="28"/>
      <c r="F268" s="7"/>
      <c r="G268" s="59"/>
      <c r="H268" s="59"/>
      <c r="I268" s="59"/>
      <c r="J268" s="59"/>
      <c r="K268" s="66" t="e">
        <f t="shared" ref="K268:K330" si="81">(K265+0.5*K266)/K264</f>
        <v>#REF!</v>
      </c>
      <c r="L268" s="48"/>
      <c r="M268" s="42"/>
    </row>
    <row r="269" spans="1:13" x14ac:dyDescent="0.25">
      <c r="A269" s="87"/>
      <c r="B269" s="90"/>
      <c r="C269" s="5" t="s">
        <v>12</v>
      </c>
      <c r="D269" s="28"/>
      <c r="E269" s="28"/>
      <c r="F269" s="8"/>
      <c r="G269" s="59"/>
      <c r="H269" s="59"/>
      <c r="I269" s="59"/>
      <c r="J269" s="59"/>
      <c r="K269" s="66" t="e">
        <f t="shared" si="81"/>
        <v>#REF!</v>
      </c>
      <c r="L269" s="48"/>
      <c r="M269" s="42"/>
    </row>
    <row r="270" spans="1:13" ht="87" customHeight="1" x14ac:dyDescent="0.25">
      <c r="A270" s="88"/>
      <c r="B270" s="91"/>
      <c r="C270" s="5" t="s">
        <v>169</v>
      </c>
      <c r="D270" s="6"/>
      <c r="E270" s="6"/>
      <c r="F270" s="8"/>
      <c r="G270" s="60"/>
      <c r="H270" s="60"/>
      <c r="I270" s="60"/>
      <c r="J270" s="60"/>
      <c r="K270" s="66" t="e">
        <f t="shared" si="81"/>
        <v>#REF!</v>
      </c>
      <c r="L270" s="49"/>
      <c r="M270" s="43"/>
    </row>
    <row r="271" spans="1:13" x14ac:dyDescent="0.25">
      <c r="A271" s="86" t="s">
        <v>109</v>
      </c>
      <c r="B271" s="89" t="s">
        <v>105</v>
      </c>
      <c r="C271" s="5" t="s">
        <v>4</v>
      </c>
      <c r="D271" s="28">
        <v>118851</v>
      </c>
      <c r="E271" s="28">
        <v>45694.2</v>
      </c>
      <c r="F271" s="7">
        <f t="shared" si="77"/>
        <v>0.38446626448241916</v>
      </c>
      <c r="G271" s="58">
        <v>2</v>
      </c>
      <c r="H271" s="58">
        <v>0</v>
      </c>
      <c r="I271" s="58">
        <v>2</v>
      </c>
      <c r="J271" s="58">
        <v>0</v>
      </c>
      <c r="K271" s="66">
        <f t="shared" ref="K271" si="82">H271/G271</f>
        <v>0</v>
      </c>
      <c r="L271" s="47" t="s">
        <v>162</v>
      </c>
      <c r="M271" s="41" t="s">
        <v>218</v>
      </c>
    </row>
    <row r="272" spans="1:13" x14ac:dyDescent="0.25">
      <c r="A272" s="87"/>
      <c r="B272" s="90"/>
      <c r="C272" s="5" t="s">
        <v>13</v>
      </c>
      <c r="D272" s="28">
        <v>118851</v>
      </c>
      <c r="E272" s="28">
        <v>45694.2</v>
      </c>
      <c r="F272" s="7">
        <f t="shared" si="77"/>
        <v>0.38446626448241916</v>
      </c>
      <c r="G272" s="59"/>
      <c r="H272" s="59"/>
      <c r="I272" s="59"/>
      <c r="J272" s="59"/>
      <c r="K272" s="66" t="e">
        <f>(K269+0.5*K270)/#REF!</f>
        <v>#REF!</v>
      </c>
      <c r="L272" s="48"/>
      <c r="M272" s="42"/>
    </row>
    <row r="273" spans="1:13" x14ac:dyDescent="0.25">
      <c r="A273" s="87"/>
      <c r="B273" s="90"/>
      <c r="C273" s="5" t="s">
        <v>11</v>
      </c>
      <c r="D273" s="28"/>
      <c r="E273" s="28"/>
      <c r="F273" s="7"/>
      <c r="G273" s="59"/>
      <c r="H273" s="59"/>
      <c r="I273" s="59"/>
      <c r="J273" s="59"/>
      <c r="K273" s="66" t="e">
        <f t="shared" si="81"/>
        <v>#REF!</v>
      </c>
      <c r="L273" s="48"/>
      <c r="M273" s="42"/>
    </row>
    <row r="274" spans="1:13" x14ac:dyDescent="0.25">
      <c r="A274" s="87"/>
      <c r="B274" s="90"/>
      <c r="C274" s="5" t="s">
        <v>12</v>
      </c>
      <c r="D274" s="28"/>
      <c r="E274" s="28"/>
      <c r="F274" s="8"/>
      <c r="G274" s="59"/>
      <c r="H274" s="59"/>
      <c r="I274" s="59"/>
      <c r="J274" s="59"/>
      <c r="K274" s="66" t="e">
        <f t="shared" si="81"/>
        <v>#REF!</v>
      </c>
      <c r="L274" s="48"/>
      <c r="M274" s="42"/>
    </row>
    <row r="275" spans="1:13" ht="96.6" customHeight="1" x14ac:dyDescent="0.25">
      <c r="A275" s="88"/>
      <c r="B275" s="91"/>
      <c r="C275" s="5" t="s">
        <v>169</v>
      </c>
      <c r="D275" s="6"/>
      <c r="E275" s="6"/>
      <c r="F275" s="8"/>
      <c r="G275" s="60"/>
      <c r="H275" s="60"/>
      <c r="I275" s="60"/>
      <c r="J275" s="60"/>
      <c r="K275" s="66" t="e">
        <f t="shared" si="81"/>
        <v>#REF!</v>
      </c>
      <c r="L275" s="49"/>
      <c r="M275" s="43"/>
    </row>
    <row r="276" spans="1:13" x14ac:dyDescent="0.25">
      <c r="A276" s="86" t="s">
        <v>110</v>
      </c>
      <c r="B276" s="89" t="s">
        <v>179</v>
      </c>
      <c r="C276" s="5" t="s">
        <v>4</v>
      </c>
      <c r="D276" s="28">
        <v>62665.5</v>
      </c>
      <c r="E276" s="28">
        <v>31497.200000000001</v>
      </c>
      <c r="F276" s="7">
        <f t="shared" si="77"/>
        <v>0.50262425098339603</v>
      </c>
      <c r="G276" s="58">
        <v>3</v>
      </c>
      <c r="H276" s="58">
        <v>0</v>
      </c>
      <c r="I276" s="58">
        <v>2</v>
      </c>
      <c r="J276" s="58">
        <v>1</v>
      </c>
      <c r="K276" s="66">
        <f t="shared" ref="K276" si="83">H276/G276</f>
        <v>0</v>
      </c>
      <c r="L276" s="47" t="s">
        <v>162</v>
      </c>
      <c r="M276" s="41" t="s">
        <v>184</v>
      </c>
    </row>
    <row r="277" spans="1:13" x14ac:dyDescent="0.25">
      <c r="A277" s="87"/>
      <c r="B277" s="90"/>
      <c r="C277" s="5" t="s">
        <v>13</v>
      </c>
      <c r="D277" s="28">
        <v>62632</v>
      </c>
      <c r="E277" s="28">
        <v>31497.200000000001</v>
      </c>
      <c r="F277" s="7">
        <f t="shared" si="77"/>
        <v>0.50289308979435432</v>
      </c>
      <c r="G277" s="59"/>
      <c r="H277" s="59"/>
      <c r="I277" s="59"/>
      <c r="J277" s="59"/>
      <c r="K277" s="66" t="e">
        <f>(K274+0.5*K275)/#REF!</f>
        <v>#REF!</v>
      </c>
      <c r="L277" s="48"/>
      <c r="M277" s="42"/>
    </row>
    <row r="278" spans="1:13" x14ac:dyDescent="0.25">
      <c r="A278" s="87"/>
      <c r="B278" s="90"/>
      <c r="C278" s="5" t="s">
        <v>11</v>
      </c>
      <c r="D278" s="28">
        <v>33.5</v>
      </c>
      <c r="E278" s="28">
        <v>0</v>
      </c>
      <c r="F278" s="7">
        <v>0</v>
      </c>
      <c r="G278" s="59"/>
      <c r="H278" s="59"/>
      <c r="I278" s="59"/>
      <c r="J278" s="59"/>
      <c r="K278" s="66" t="e">
        <f t="shared" si="81"/>
        <v>#REF!</v>
      </c>
      <c r="L278" s="48"/>
      <c r="M278" s="42"/>
    </row>
    <row r="279" spans="1:13" x14ac:dyDescent="0.25">
      <c r="A279" s="87"/>
      <c r="B279" s="90"/>
      <c r="C279" s="5" t="s">
        <v>12</v>
      </c>
      <c r="D279" s="28"/>
      <c r="E279" s="28"/>
      <c r="F279" s="8"/>
      <c r="G279" s="59"/>
      <c r="H279" s="59"/>
      <c r="I279" s="59"/>
      <c r="J279" s="59"/>
      <c r="K279" s="66" t="e">
        <f t="shared" si="81"/>
        <v>#REF!</v>
      </c>
      <c r="L279" s="48"/>
      <c r="M279" s="42"/>
    </row>
    <row r="280" spans="1:13" ht="35.25" customHeight="1" x14ac:dyDescent="0.25">
      <c r="A280" s="88"/>
      <c r="B280" s="91"/>
      <c r="C280" s="5" t="s">
        <v>169</v>
      </c>
      <c r="D280" s="6"/>
      <c r="E280" s="6"/>
      <c r="F280" s="8"/>
      <c r="G280" s="60"/>
      <c r="H280" s="60"/>
      <c r="I280" s="60"/>
      <c r="J280" s="60"/>
      <c r="K280" s="66" t="e">
        <f t="shared" si="81"/>
        <v>#REF!</v>
      </c>
      <c r="L280" s="49"/>
      <c r="M280" s="43"/>
    </row>
    <row r="281" spans="1:13" x14ac:dyDescent="0.25">
      <c r="A281" s="92" t="s">
        <v>111</v>
      </c>
      <c r="B281" s="95" t="s">
        <v>112</v>
      </c>
      <c r="C281" s="9" t="s">
        <v>4</v>
      </c>
      <c r="D281" s="29">
        <v>437909.39999999997</v>
      </c>
      <c r="E281" s="29">
        <v>54925</v>
      </c>
      <c r="F281" s="22">
        <f t="shared" si="77"/>
        <v>0.12542548755518837</v>
      </c>
      <c r="G281" s="67">
        <f>G286+G291+G296</f>
        <v>8</v>
      </c>
      <c r="H281" s="67">
        <f t="shared" ref="H281:J281" si="84">H286+H291+H296</f>
        <v>0</v>
      </c>
      <c r="I281" s="67">
        <f t="shared" si="84"/>
        <v>4</v>
      </c>
      <c r="J281" s="67">
        <f t="shared" si="84"/>
        <v>4</v>
      </c>
      <c r="K281" s="70">
        <f t="shared" ref="K281" si="85">H281/G281</f>
        <v>0</v>
      </c>
      <c r="L281" s="71" t="s">
        <v>155</v>
      </c>
      <c r="M281" s="74"/>
    </row>
    <row r="282" spans="1:13" x14ac:dyDescent="0.25">
      <c r="A282" s="93"/>
      <c r="B282" s="96"/>
      <c r="C282" s="9" t="s">
        <v>13</v>
      </c>
      <c r="D282" s="30">
        <v>424570.5</v>
      </c>
      <c r="E282" s="30">
        <v>52069.099999999991</v>
      </c>
      <c r="F282" s="22">
        <f t="shared" si="77"/>
        <v>0.12263946741471674</v>
      </c>
      <c r="G282" s="68"/>
      <c r="H282" s="68"/>
      <c r="I282" s="68"/>
      <c r="J282" s="68"/>
      <c r="K282" s="70" t="e">
        <f>(K279+0.5*K280)/#REF!</f>
        <v>#REF!</v>
      </c>
      <c r="L282" s="72"/>
      <c r="M282" s="75"/>
    </row>
    <row r="283" spans="1:13" x14ac:dyDescent="0.25">
      <c r="A283" s="93"/>
      <c r="B283" s="96"/>
      <c r="C283" s="9" t="s">
        <v>11</v>
      </c>
      <c r="D283" s="30">
        <v>13338.9</v>
      </c>
      <c r="E283" s="30">
        <v>2855.9</v>
      </c>
      <c r="F283" s="22">
        <f t="shared" si="77"/>
        <v>0.21410311195076057</v>
      </c>
      <c r="G283" s="68"/>
      <c r="H283" s="68"/>
      <c r="I283" s="68"/>
      <c r="J283" s="68"/>
      <c r="K283" s="70" t="e">
        <f t="shared" si="81"/>
        <v>#REF!</v>
      </c>
      <c r="L283" s="72"/>
      <c r="M283" s="75"/>
    </row>
    <row r="284" spans="1:13" x14ac:dyDescent="0.25">
      <c r="A284" s="93"/>
      <c r="B284" s="96"/>
      <c r="C284" s="9" t="s">
        <v>12</v>
      </c>
      <c r="D284" s="30"/>
      <c r="E284" s="30"/>
      <c r="F284" s="22"/>
      <c r="G284" s="68"/>
      <c r="H284" s="68"/>
      <c r="I284" s="68"/>
      <c r="J284" s="68"/>
      <c r="K284" s="70" t="e">
        <f t="shared" si="81"/>
        <v>#REF!</v>
      </c>
      <c r="L284" s="72"/>
      <c r="M284" s="75"/>
    </row>
    <row r="285" spans="1:13" ht="48" customHeight="1" x14ac:dyDescent="0.25">
      <c r="A285" s="94"/>
      <c r="B285" s="97"/>
      <c r="C285" s="9" t="s">
        <v>169</v>
      </c>
      <c r="D285" s="10"/>
      <c r="E285" s="10"/>
      <c r="F285" s="11"/>
      <c r="G285" s="69"/>
      <c r="H285" s="69"/>
      <c r="I285" s="69"/>
      <c r="J285" s="69"/>
      <c r="K285" s="70" t="e">
        <f t="shared" si="81"/>
        <v>#REF!</v>
      </c>
      <c r="L285" s="73"/>
      <c r="M285" s="76"/>
    </row>
    <row r="286" spans="1:13" x14ac:dyDescent="0.25">
      <c r="A286" s="86" t="s">
        <v>116</v>
      </c>
      <c r="B286" s="89" t="s">
        <v>113</v>
      </c>
      <c r="C286" s="5" t="s">
        <v>4</v>
      </c>
      <c r="D286" s="28">
        <v>74736.899999999994</v>
      </c>
      <c r="E286" s="28">
        <v>21757.8</v>
      </c>
      <c r="F286" s="7">
        <f t="shared" si="77"/>
        <v>0.29112526743817313</v>
      </c>
      <c r="G286" s="58">
        <v>4</v>
      </c>
      <c r="H286" s="58">
        <v>0</v>
      </c>
      <c r="I286" s="58">
        <v>1</v>
      </c>
      <c r="J286" s="58">
        <v>3</v>
      </c>
      <c r="K286" s="66">
        <f t="shared" ref="K286" si="86">H286/G286</f>
        <v>0</v>
      </c>
      <c r="L286" s="47" t="s">
        <v>157</v>
      </c>
      <c r="M286" s="41" t="s">
        <v>231</v>
      </c>
    </row>
    <row r="287" spans="1:13" x14ac:dyDescent="0.25">
      <c r="A287" s="87"/>
      <c r="B287" s="90"/>
      <c r="C287" s="5" t="s">
        <v>13</v>
      </c>
      <c r="D287" s="28">
        <v>74736.899999999994</v>
      </c>
      <c r="E287" s="28">
        <v>21757.8</v>
      </c>
      <c r="F287" s="7">
        <f t="shared" si="77"/>
        <v>0.29112526743817313</v>
      </c>
      <c r="G287" s="59"/>
      <c r="H287" s="59"/>
      <c r="I287" s="59"/>
      <c r="J287" s="59"/>
      <c r="K287" s="66" t="e">
        <f>(K284+0.5*K285)/#REF!</f>
        <v>#REF!</v>
      </c>
      <c r="L287" s="48"/>
      <c r="M287" s="42"/>
    </row>
    <row r="288" spans="1:13" x14ac:dyDescent="0.25">
      <c r="A288" s="87"/>
      <c r="B288" s="90"/>
      <c r="C288" s="5" t="s">
        <v>11</v>
      </c>
      <c r="D288" s="28"/>
      <c r="E288" s="28"/>
      <c r="F288" s="7"/>
      <c r="G288" s="59"/>
      <c r="H288" s="59"/>
      <c r="I288" s="59"/>
      <c r="J288" s="59"/>
      <c r="K288" s="66" t="e">
        <f t="shared" si="81"/>
        <v>#REF!</v>
      </c>
      <c r="L288" s="48"/>
      <c r="M288" s="42"/>
    </row>
    <row r="289" spans="1:13" x14ac:dyDescent="0.25">
      <c r="A289" s="87"/>
      <c r="B289" s="90"/>
      <c r="C289" s="5" t="s">
        <v>12</v>
      </c>
      <c r="D289" s="28"/>
      <c r="E289" s="28"/>
      <c r="F289" s="8"/>
      <c r="G289" s="59"/>
      <c r="H289" s="59"/>
      <c r="I289" s="59"/>
      <c r="J289" s="59"/>
      <c r="K289" s="66" t="e">
        <f t="shared" si="81"/>
        <v>#REF!</v>
      </c>
      <c r="L289" s="48"/>
      <c r="M289" s="42"/>
    </row>
    <row r="290" spans="1:13" ht="66.75" customHeight="1" x14ac:dyDescent="0.25">
      <c r="A290" s="88"/>
      <c r="B290" s="91"/>
      <c r="C290" s="5" t="s">
        <v>169</v>
      </c>
      <c r="D290" s="6"/>
      <c r="E290" s="6"/>
      <c r="F290" s="8"/>
      <c r="G290" s="60"/>
      <c r="H290" s="60"/>
      <c r="I290" s="60"/>
      <c r="J290" s="60"/>
      <c r="K290" s="66" t="e">
        <f t="shared" si="81"/>
        <v>#REF!</v>
      </c>
      <c r="L290" s="49"/>
      <c r="M290" s="43"/>
    </row>
    <row r="291" spans="1:13" x14ac:dyDescent="0.25">
      <c r="A291" s="86" t="s">
        <v>117</v>
      </c>
      <c r="B291" s="89" t="s">
        <v>114</v>
      </c>
      <c r="C291" s="5" t="s">
        <v>4</v>
      </c>
      <c r="D291" s="28">
        <v>91575.2</v>
      </c>
      <c r="E291" s="31">
        <v>33167.199999999997</v>
      </c>
      <c r="F291" s="7">
        <f t="shared" si="77"/>
        <v>0.3621853951724921</v>
      </c>
      <c r="G291" s="58">
        <v>2</v>
      </c>
      <c r="H291" s="58">
        <v>0</v>
      </c>
      <c r="I291" s="58">
        <v>2</v>
      </c>
      <c r="J291" s="58">
        <v>0</v>
      </c>
      <c r="K291" s="66">
        <f t="shared" ref="K291" si="87">H291/G291</f>
        <v>0</v>
      </c>
      <c r="L291" s="47" t="s">
        <v>157</v>
      </c>
      <c r="M291" s="41" t="s">
        <v>254</v>
      </c>
    </row>
    <row r="292" spans="1:13" x14ac:dyDescent="0.25">
      <c r="A292" s="87"/>
      <c r="B292" s="90"/>
      <c r="C292" s="5" t="s">
        <v>13</v>
      </c>
      <c r="D292" s="28">
        <v>78236.3</v>
      </c>
      <c r="E292" s="28">
        <v>30311.299999999996</v>
      </c>
      <c r="F292" s="7">
        <f t="shared" si="77"/>
        <v>0.38743268789551644</v>
      </c>
      <c r="G292" s="59"/>
      <c r="H292" s="59"/>
      <c r="I292" s="59"/>
      <c r="J292" s="59"/>
      <c r="K292" s="66" t="e">
        <f>(K289+0.5*K290)/#REF!</f>
        <v>#REF!</v>
      </c>
      <c r="L292" s="48"/>
      <c r="M292" s="42"/>
    </row>
    <row r="293" spans="1:13" x14ac:dyDescent="0.25">
      <c r="A293" s="87"/>
      <c r="B293" s="90"/>
      <c r="C293" s="5" t="s">
        <v>11</v>
      </c>
      <c r="D293" s="28">
        <v>13338.9</v>
      </c>
      <c r="E293" s="28">
        <v>2855.9</v>
      </c>
      <c r="F293" s="7">
        <f t="shared" si="77"/>
        <v>0.21410311195076057</v>
      </c>
      <c r="G293" s="59"/>
      <c r="H293" s="59"/>
      <c r="I293" s="59"/>
      <c r="J293" s="59"/>
      <c r="K293" s="66" t="e">
        <f t="shared" si="81"/>
        <v>#REF!</v>
      </c>
      <c r="L293" s="48"/>
      <c r="M293" s="42"/>
    </row>
    <row r="294" spans="1:13" x14ac:dyDescent="0.25">
      <c r="A294" s="87"/>
      <c r="B294" s="90"/>
      <c r="C294" s="5" t="s">
        <v>12</v>
      </c>
      <c r="D294" s="28"/>
      <c r="E294" s="28"/>
      <c r="F294" s="8"/>
      <c r="G294" s="59"/>
      <c r="H294" s="59"/>
      <c r="I294" s="59"/>
      <c r="J294" s="59"/>
      <c r="K294" s="66" t="e">
        <f t="shared" si="81"/>
        <v>#REF!</v>
      </c>
      <c r="L294" s="48"/>
      <c r="M294" s="42"/>
    </row>
    <row r="295" spans="1:13" ht="72" customHeight="1" x14ac:dyDescent="0.25">
      <c r="A295" s="88"/>
      <c r="B295" s="91"/>
      <c r="C295" s="5" t="s">
        <v>169</v>
      </c>
      <c r="D295" s="6"/>
      <c r="E295" s="6"/>
      <c r="F295" s="8"/>
      <c r="G295" s="60"/>
      <c r="H295" s="60"/>
      <c r="I295" s="60"/>
      <c r="J295" s="60"/>
      <c r="K295" s="66" t="e">
        <f t="shared" si="81"/>
        <v>#REF!</v>
      </c>
      <c r="L295" s="49"/>
      <c r="M295" s="43"/>
    </row>
    <row r="296" spans="1:13" x14ac:dyDescent="0.25">
      <c r="A296" s="86" t="s">
        <v>118</v>
      </c>
      <c r="B296" s="89" t="s">
        <v>115</v>
      </c>
      <c r="C296" s="5" t="s">
        <v>4</v>
      </c>
      <c r="D296" s="28">
        <v>271597.3</v>
      </c>
      <c r="E296" s="28">
        <v>0</v>
      </c>
      <c r="F296" s="7">
        <f t="shared" si="77"/>
        <v>0</v>
      </c>
      <c r="G296" s="58">
        <v>2</v>
      </c>
      <c r="H296" s="58">
        <v>0</v>
      </c>
      <c r="I296" s="58">
        <v>1</v>
      </c>
      <c r="J296" s="58">
        <v>1</v>
      </c>
      <c r="K296" s="66">
        <f t="shared" ref="K296" si="88">H296/G296</f>
        <v>0</v>
      </c>
      <c r="L296" s="47" t="s">
        <v>161</v>
      </c>
      <c r="M296" s="41" t="s">
        <v>232</v>
      </c>
    </row>
    <row r="297" spans="1:13" x14ac:dyDescent="0.25">
      <c r="A297" s="87"/>
      <c r="B297" s="90"/>
      <c r="C297" s="5" t="s">
        <v>13</v>
      </c>
      <c r="D297" s="28">
        <v>271597.3</v>
      </c>
      <c r="E297" s="28">
        <v>0</v>
      </c>
      <c r="F297" s="7">
        <f t="shared" si="77"/>
        <v>0</v>
      </c>
      <c r="G297" s="59"/>
      <c r="H297" s="59"/>
      <c r="I297" s="59"/>
      <c r="J297" s="59"/>
      <c r="K297" s="66" t="e">
        <f>(K294+0.5*K295)/#REF!</f>
        <v>#REF!</v>
      </c>
      <c r="L297" s="48"/>
      <c r="M297" s="42"/>
    </row>
    <row r="298" spans="1:13" x14ac:dyDescent="0.25">
      <c r="A298" s="87"/>
      <c r="B298" s="90"/>
      <c r="C298" s="5" t="s">
        <v>11</v>
      </c>
      <c r="D298" s="28"/>
      <c r="E298" s="28"/>
      <c r="F298" s="7"/>
      <c r="G298" s="59"/>
      <c r="H298" s="59"/>
      <c r="I298" s="59"/>
      <c r="J298" s="59"/>
      <c r="K298" s="66" t="e">
        <f t="shared" si="81"/>
        <v>#REF!</v>
      </c>
      <c r="L298" s="48"/>
      <c r="M298" s="42"/>
    </row>
    <row r="299" spans="1:13" x14ac:dyDescent="0.25">
      <c r="A299" s="87"/>
      <c r="B299" s="90"/>
      <c r="C299" s="5" t="s">
        <v>12</v>
      </c>
      <c r="D299" s="28"/>
      <c r="E299" s="28"/>
      <c r="F299" s="8"/>
      <c r="G299" s="59"/>
      <c r="H299" s="59"/>
      <c r="I299" s="59"/>
      <c r="J299" s="59"/>
      <c r="K299" s="66" t="e">
        <f t="shared" si="81"/>
        <v>#REF!</v>
      </c>
      <c r="L299" s="48"/>
      <c r="M299" s="42"/>
    </row>
    <row r="300" spans="1:13" ht="69" customHeight="1" x14ac:dyDescent="0.25">
      <c r="A300" s="88"/>
      <c r="B300" s="91"/>
      <c r="C300" s="5" t="s">
        <v>169</v>
      </c>
      <c r="D300" s="6"/>
      <c r="E300" s="6"/>
      <c r="F300" s="8"/>
      <c r="G300" s="60"/>
      <c r="H300" s="60"/>
      <c r="I300" s="60"/>
      <c r="J300" s="60"/>
      <c r="K300" s="66" t="e">
        <f t="shared" si="81"/>
        <v>#REF!</v>
      </c>
      <c r="L300" s="49"/>
      <c r="M300" s="43"/>
    </row>
    <row r="301" spans="1:13" ht="15.6" customHeight="1" x14ac:dyDescent="0.25">
      <c r="A301" s="92" t="s">
        <v>119</v>
      </c>
      <c r="B301" s="95" t="s">
        <v>120</v>
      </c>
      <c r="C301" s="9" t="s">
        <v>4</v>
      </c>
      <c r="D301" s="29">
        <v>60343.8</v>
      </c>
      <c r="E301" s="29">
        <v>33398.699999999997</v>
      </c>
      <c r="F301" s="22">
        <f t="shared" si="77"/>
        <v>0.55347359629323967</v>
      </c>
      <c r="G301" s="67">
        <f>G306+G311+G316</f>
        <v>7</v>
      </c>
      <c r="H301" s="67">
        <f t="shared" ref="H301:J301" si="89">H306+H311+H316</f>
        <v>0</v>
      </c>
      <c r="I301" s="67">
        <f t="shared" si="89"/>
        <v>5</v>
      </c>
      <c r="J301" s="67">
        <f t="shared" si="89"/>
        <v>2</v>
      </c>
      <c r="K301" s="70">
        <f t="shared" ref="K301" si="90">H301/G301</f>
        <v>0</v>
      </c>
      <c r="L301" s="71" t="s">
        <v>194</v>
      </c>
      <c r="M301" s="74"/>
    </row>
    <row r="302" spans="1:13" x14ac:dyDescent="0.25">
      <c r="A302" s="93"/>
      <c r="B302" s="96"/>
      <c r="C302" s="9" t="s">
        <v>13</v>
      </c>
      <c r="D302" s="30">
        <v>60343.8</v>
      </c>
      <c r="E302" s="30">
        <v>33398.699999999997</v>
      </c>
      <c r="F302" s="22">
        <f t="shared" si="77"/>
        <v>0.55347359629323967</v>
      </c>
      <c r="G302" s="68"/>
      <c r="H302" s="68"/>
      <c r="I302" s="68"/>
      <c r="J302" s="68"/>
      <c r="K302" s="70" t="e">
        <f>(K299+0.5*K300)/#REF!</f>
        <v>#REF!</v>
      </c>
      <c r="L302" s="72"/>
      <c r="M302" s="75"/>
    </row>
    <row r="303" spans="1:13" x14ac:dyDescent="0.25">
      <c r="A303" s="93"/>
      <c r="B303" s="96"/>
      <c r="C303" s="9" t="s">
        <v>11</v>
      </c>
      <c r="D303" s="30"/>
      <c r="E303" s="30"/>
      <c r="F303" s="11"/>
      <c r="G303" s="68"/>
      <c r="H303" s="68"/>
      <c r="I303" s="68"/>
      <c r="J303" s="68"/>
      <c r="K303" s="70" t="e">
        <f t="shared" si="81"/>
        <v>#REF!</v>
      </c>
      <c r="L303" s="72"/>
      <c r="M303" s="75"/>
    </row>
    <row r="304" spans="1:13" x14ac:dyDescent="0.25">
      <c r="A304" s="93"/>
      <c r="B304" s="96"/>
      <c r="C304" s="9" t="s">
        <v>12</v>
      </c>
      <c r="D304" s="30"/>
      <c r="E304" s="30"/>
      <c r="F304" s="11"/>
      <c r="G304" s="68"/>
      <c r="H304" s="68"/>
      <c r="I304" s="68"/>
      <c r="J304" s="68"/>
      <c r="K304" s="70" t="e">
        <f t="shared" si="81"/>
        <v>#REF!</v>
      </c>
      <c r="L304" s="72"/>
      <c r="M304" s="75"/>
    </row>
    <row r="305" spans="1:13" x14ac:dyDescent="0.25">
      <c r="A305" s="94"/>
      <c r="B305" s="97"/>
      <c r="C305" s="9" t="s">
        <v>169</v>
      </c>
      <c r="D305" s="10"/>
      <c r="E305" s="10"/>
      <c r="F305" s="11"/>
      <c r="G305" s="69"/>
      <c r="H305" s="69"/>
      <c r="I305" s="69"/>
      <c r="J305" s="69"/>
      <c r="K305" s="70" t="e">
        <f t="shared" si="81"/>
        <v>#REF!</v>
      </c>
      <c r="L305" s="73"/>
      <c r="M305" s="76"/>
    </row>
    <row r="306" spans="1:13" x14ac:dyDescent="0.25">
      <c r="A306" s="86" t="s">
        <v>124</v>
      </c>
      <c r="B306" s="89" t="s">
        <v>121</v>
      </c>
      <c r="C306" s="5" t="s">
        <v>4</v>
      </c>
      <c r="D306" s="28">
        <v>3182</v>
      </c>
      <c r="E306" s="28">
        <v>155.5</v>
      </c>
      <c r="F306" s="7">
        <f t="shared" si="77"/>
        <v>4.8868636077938406E-2</v>
      </c>
      <c r="G306" s="77">
        <v>5</v>
      </c>
      <c r="H306" s="77">
        <v>0</v>
      </c>
      <c r="I306" s="77">
        <v>4</v>
      </c>
      <c r="J306" s="77">
        <v>1</v>
      </c>
      <c r="K306" s="66">
        <f t="shared" ref="K306" si="91">H306/G306</f>
        <v>0</v>
      </c>
      <c r="L306" s="47" t="s">
        <v>194</v>
      </c>
      <c r="M306" s="41" t="s">
        <v>255</v>
      </c>
    </row>
    <row r="307" spans="1:13" x14ac:dyDescent="0.25">
      <c r="A307" s="87"/>
      <c r="B307" s="90"/>
      <c r="C307" s="5" t="s">
        <v>13</v>
      </c>
      <c r="D307" s="28">
        <v>3182</v>
      </c>
      <c r="E307" s="28">
        <v>155.5</v>
      </c>
      <c r="F307" s="7">
        <f t="shared" si="77"/>
        <v>4.8868636077938406E-2</v>
      </c>
      <c r="G307" s="78"/>
      <c r="H307" s="78"/>
      <c r="I307" s="78"/>
      <c r="J307" s="78"/>
      <c r="K307" s="66" t="e">
        <f>(K304+0.5*K305)/#REF!</f>
        <v>#REF!</v>
      </c>
      <c r="L307" s="48"/>
      <c r="M307" s="42"/>
    </row>
    <row r="308" spans="1:13" x14ac:dyDescent="0.25">
      <c r="A308" s="87"/>
      <c r="B308" s="90"/>
      <c r="C308" s="5" t="s">
        <v>11</v>
      </c>
      <c r="D308" s="28"/>
      <c r="E308" s="28"/>
      <c r="F308" s="7"/>
      <c r="G308" s="78"/>
      <c r="H308" s="78"/>
      <c r="I308" s="78"/>
      <c r="J308" s="78"/>
      <c r="K308" s="66" t="e">
        <f t="shared" si="81"/>
        <v>#REF!</v>
      </c>
      <c r="L308" s="48"/>
      <c r="M308" s="42"/>
    </row>
    <row r="309" spans="1:13" x14ac:dyDescent="0.25">
      <c r="A309" s="87"/>
      <c r="B309" s="90"/>
      <c r="C309" s="5" t="s">
        <v>12</v>
      </c>
      <c r="D309" s="28"/>
      <c r="E309" s="28"/>
      <c r="F309" s="8"/>
      <c r="G309" s="78"/>
      <c r="H309" s="78"/>
      <c r="I309" s="78"/>
      <c r="J309" s="78"/>
      <c r="K309" s="66" t="e">
        <f t="shared" si="81"/>
        <v>#REF!</v>
      </c>
      <c r="L309" s="48"/>
      <c r="M309" s="42"/>
    </row>
    <row r="310" spans="1:13" ht="99.75" customHeight="1" x14ac:dyDescent="0.25">
      <c r="A310" s="88"/>
      <c r="B310" s="91"/>
      <c r="C310" s="5" t="s">
        <v>169</v>
      </c>
      <c r="D310" s="6"/>
      <c r="E310" s="6"/>
      <c r="F310" s="8"/>
      <c r="G310" s="79"/>
      <c r="H310" s="79"/>
      <c r="I310" s="79"/>
      <c r="J310" s="79"/>
      <c r="K310" s="66" t="e">
        <f t="shared" si="81"/>
        <v>#REF!</v>
      </c>
      <c r="L310" s="49"/>
      <c r="M310" s="43"/>
    </row>
    <row r="311" spans="1:13" x14ac:dyDescent="0.25">
      <c r="A311" s="98" t="s">
        <v>125</v>
      </c>
      <c r="B311" s="89" t="s">
        <v>122</v>
      </c>
      <c r="C311" s="5" t="s">
        <v>4</v>
      </c>
      <c r="D311" s="28">
        <v>57136.3</v>
      </c>
      <c r="E311" s="28">
        <v>33243.199999999997</v>
      </c>
      <c r="F311" s="7">
        <f t="shared" si="77"/>
        <v>0.58182276416218748</v>
      </c>
      <c r="G311" s="77">
        <v>1</v>
      </c>
      <c r="H311" s="77">
        <v>0</v>
      </c>
      <c r="I311" s="77">
        <v>1</v>
      </c>
      <c r="J311" s="77">
        <v>0</v>
      </c>
      <c r="K311" s="66">
        <f t="shared" ref="K311" si="92">H311/G311</f>
        <v>0</v>
      </c>
      <c r="L311" s="47" t="s">
        <v>165</v>
      </c>
      <c r="M311" s="41" t="s">
        <v>256</v>
      </c>
    </row>
    <row r="312" spans="1:13" x14ac:dyDescent="0.25">
      <c r="A312" s="99"/>
      <c r="B312" s="90"/>
      <c r="C312" s="5" t="s">
        <v>13</v>
      </c>
      <c r="D312" s="28">
        <v>57136.3</v>
      </c>
      <c r="E312" s="28">
        <v>33243.199999999997</v>
      </c>
      <c r="F312" s="7">
        <f t="shared" si="77"/>
        <v>0.58182276416218748</v>
      </c>
      <c r="G312" s="78"/>
      <c r="H312" s="78"/>
      <c r="I312" s="78"/>
      <c r="J312" s="78"/>
      <c r="K312" s="66" t="e">
        <f>(K309+0.5*K310)/#REF!</f>
        <v>#REF!</v>
      </c>
      <c r="L312" s="48"/>
      <c r="M312" s="42"/>
    </row>
    <row r="313" spans="1:13" x14ac:dyDescent="0.25">
      <c r="A313" s="99"/>
      <c r="B313" s="90"/>
      <c r="C313" s="5" t="s">
        <v>11</v>
      </c>
      <c r="D313" s="28"/>
      <c r="E313" s="28"/>
      <c r="F313" s="7"/>
      <c r="G313" s="78"/>
      <c r="H313" s="78"/>
      <c r="I313" s="78"/>
      <c r="J313" s="78"/>
      <c r="K313" s="66" t="e">
        <f t="shared" si="81"/>
        <v>#REF!</v>
      </c>
      <c r="L313" s="48"/>
      <c r="M313" s="42"/>
    </row>
    <row r="314" spans="1:13" x14ac:dyDescent="0.25">
      <c r="A314" s="99"/>
      <c r="B314" s="90"/>
      <c r="C314" s="5" t="s">
        <v>12</v>
      </c>
      <c r="D314" s="28"/>
      <c r="E314" s="28"/>
      <c r="F314" s="8"/>
      <c r="G314" s="78"/>
      <c r="H314" s="78"/>
      <c r="I314" s="78"/>
      <c r="J314" s="78"/>
      <c r="K314" s="66" t="e">
        <f t="shared" si="81"/>
        <v>#REF!</v>
      </c>
      <c r="L314" s="48"/>
      <c r="M314" s="42"/>
    </row>
    <row r="315" spans="1:13" ht="114" customHeight="1" x14ac:dyDescent="0.25">
      <c r="A315" s="100"/>
      <c r="B315" s="91"/>
      <c r="C315" s="5" t="s">
        <v>169</v>
      </c>
      <c r="D315" s="6"/>
      <c r="E315" s="6"/>
      <c r="F315" s="8"/>
      <c r="G315" s="79"/>
      <c r="H315" s="79"/>
      <c r="I315" s="79"/>
      <c r="J315" s="79"/>
      <c r="K315" s="66" t="e">
        <f t="shared" si="81"/>
        <v>#REF!</v>
      </c>
      <c r="L315" s="49"/>
      <c r="M315" s="43"/>
    </row>
    <row r="316" spans="1:13" x14ac:dyDescent="0.25">
      <c r="A316" s="86" t="s">
        <v>126</v>
      </c>
      <c r="B316" s="89" t="s">
        <v>123</v>
      </c>
      <c r="C316" s="5" t="s">
        <v>4</v>
      </c>
      <c r="D316" s="28">
        <v>25.5</v>
      </c>
      <c r="E316" s="28">
        <v>0</v>
      </c>
      <c r="F316" s="7">
        <f t="shared" si="77"/>
        <v>0</v>
      </c>
      <c r="G316" s="58">
        <v>1</v>
      </c>
      <c r="H316" s="58">
        <v>0</v>
      </c>
      <c r="I316" s="58">
        <v>0</v>
      </c>
      <c r="J316" s="58">
        <v>1</v>
      </c>
      <c r="K316" s="66">
        <f t="shared" ref="K316" si="93">H316/G316</f>
        <v>0</v>
      </c>
      <c r="L316" s="47" t="s">
        <v>165</v>
      </c>
      <c r="M316" s="41" t="s">
        <v>257</v>
      </c>
    </row>
    <row r="317" spans="1:13" x14ac:dyDescent="0.25">
      <c r="A317" s="87"/>
      <c r="B317" s="90"/>
      <c r="C317" s="5" t="s">
        <v>13</v>
      </c>
      <c r="D317" s="28">
        <v>25.5</v>
      </c>
      <c r="E317" s="28">
        <v>0</v>
      </c>
      <c r="F317" s="7">
        <f t="shared" ref="F317:F377" si="94">E317/D317</f>
        <v>0</v>
      </c>
      <c r="G317" s="59"/>
      <c r="H317" s="59"/>
      <c r="I317" s="59"/>
      <c r="J317" s="59"/>
      <c r="K317" s="66" t="e">
        <f>(K314+0.5*K315)/#REF!</f>
        <v>#REF!</v>
      </c>
      <c r="L317" s="48"/>
      <c r="M317" s="42"/>
    </row>
    <row r="318" spans="1:13" ht="13.15" customHeight="1" x14ac:dyDescent="0.25">
      <c r="A318" s="87"/>
      <c r="B318" s="90"/>
      <c r="C318" s="5" t="s">
        <v>11</v>
      </c>
      <c r="D318" s="28"/>
      <c r="E318" s="28"/>
      <c r="F318" s="7"/>
      <c r="G318" s="59"/>
      <c r="H318" s="59"/>
      <c r="I318" s="59"/>
      <c r="J318" s="59"/>
      <c r="K318" s="66" t="e">
        <f t="shared" si="81"/>
        <v>#REF!</v>
      </c>
      <c r="L318" s="48"/>
      <c r="M318" s="42"/>
    </row>
    <row r="319" spans="1:13" x14ac:dyDescent="0.25">
      <c r="A319" s="87"/>
      <c r="B319" s="90"/>
      <c r="C319" s="5" t="s">
        <v>12</v>
      </c>
      <c r="D319" s="28"/>
      <c r="E319" s="28"/>
      <c r="F319" s="8"/>
      <c r="G319" s="59"/>
      <c r="H319" s="59"/>
      <c r="I319" s="59"/>
      <c r="J319" s="59"/>
      <c r="K319" s="66" t="e">
        <f t="shared" si="81"/>
        <v>#REF!</v>
      </c>
      <c r="L319" s="48"/>
      <c r="M319" s="42"/>
    </row>
    <row r="320" spans="1:13" ht="18" customHeight="1" x14ac:dyDescent="0.25">
      <c r="A320" s="88"/>
      <c r="B320" s="91"/>
      <c r="C320" s="5" t="s">
        <v>169</v>
      </c>
      <c r="D320" s="6"/>
      <c r="E320" s="6"/>
      <c r="F320" s="8"/>
      <c r="G320" s="60"/>
      <c r="H320" s="60"/>
      <c r="I320" s="60"/>
      <c r="J320" s="60"/>
      <c r="K320" s="66" t="e">
        <f t="shared" si="81"/>
        <v>#REF!</v>
      </c>
      <c r="L320" s="49"/>
      <c r="M320" s="43"/>
    </row>
    <row r="321" spans="1:13" ht="15.6" customHeight="1" x14ac:dyDescent="0.25">
      <c r="A321" s="92" t="s">
        <v>127</v>
      </c>
      <c r="B321" s="95" t="s">
        <v>128</v>
      </c>
      <c r="C321" s="9" t="s">
        <v>4</v>
      </c>
      <c r="D321" s="29">
        <v>1318407</v>
      </c>
      <c r="E321" s="29">
        <v>578920.5</v>
      </c>
      <c r="F321" s="22">
        <f t="shared" si="94"/>
        <v>0.43910605753761928</v>
      </c>
      <c r="G321" s="67">
        <f>G326+G331</f>
        <v>7</v>
      </c>
      <c r="H321" s="67">
        <f t="shared" ref="H321:J321" si="95">H326+H331</f>
        <v>0</v>
      </c>
      <c r="I321" s="67">
        <f t="shared" si="95"/>
        <v>7</v>
      </c>
      <c r="J321" s="67">
        <f t="shared" si="95"/>
        <v>0</v>
      </c>
      <c r="K321" s="70">
        <f t="shared" ref="K321" si="96">H321/G321</f>
        <v>0</v>
      </c>
      <c r="L321" s="71" t="s">
        <v>197</v>
      </c>
      <c r="M321" s="74"/>
    </row>
    <row r="322" spans="1:13" x14ac:dyDescent="0.25">
      <c r="A322" s="93"/>
      <c r="B322" s="96"/>
      <c r="C322" s="9" t="s">
        <v>13</v>
      </c>
      <c r="D322" s="30">
        <v>1318407</v>
      </c>
      <c r="E322" s="30">
        <v>578920.5</v>
      </c>
      <c r="F322" s="22">
        <f t="shared" si="94"/>
        <v>0.43910605753761928</v>
      </c>
      <c r="G322" s="68"/>
      <c r="H322" s="68"/>
      <c r="I322" s="68"/>
      <c r="J322" s="68"/>
      <c r="K322" s="70" t="e">
        <f>(K319+0.5*K320)/#REF!</f>
        <v>#REF!</v>
      </c>
      <c r="L322" s="72"/>
      <c r="M322" s="75"/>
    </row>
    <row r="323" spans="1:13" x14ac:dyDescent="0.25">
      <c r="A323" s="93"/>
      <c r="B323" s="96"/>
      <c r="C323" s="9" t="s">
        <v>11</v>
      </c>
      <c r="D323" s="30"/>
      <c r="E323" s="30"/>
      <c r="F323" s="22"/>
      <c r="G323" s="68"/>
      <c r="H323" s="68"/>
      <c r="I323" s="68"/>
      <c r="J323" s="68"/>
      <c r="K323" s="70" t="e">
        <f t="shared" si="81"/>
        <v>#REF!</v>
      </c>
      <c r="L323" s="72"/>
      <c r="M323" s="75"/>
    </row>
    <row r="324" spans="1:13" x14ac:dyDescent="0.25">
      <c r="A324" s="93"/>
      <c r="B324" s="96"/>
      <c r="C324" s="9" t="s">
        <v>12</v>
      </c>
      <c r="D324" s="30"/>
      <c r="E324" s="30"/>
      <c r="F324" s="22"/>
      <c r="G324" s="68"/>
      <c r="H324" s="68"/>
      <c r="I324" s="68"/>
      <c r="J324" s="68"/>
      <c r="K324" s="70" t="e">
        <f t="shared" si="81"/>
        <v>#REF!</v>
      </c>
      <c r="L324" s="72"/>
      <c r="M324" s="75"/>
    </row>
    <row r="325" spans="1:13" x14ac:dyDescent="0.25">
      <c r="A325" s="94"/>
      <c r="B325" s="97"/>
      <c r="C325" s="9" t="s">
        <v>169</v>
      </c>
      <c r="D325" s="10"/>
      <c r="E325" s="10"/>
      <c r="F325" s="22"/>
      <c r="G325" s="69"/>
      <c r="H325" s="69"/>
      <c r="I325" s="69"/>
      <c r="J325" s="69"/>
      <c r="K325" s="70" t="e">
        <f t="shared" si="81"/>
        <v>#REF!</v>
      </c>
      <c r="L325" s="73"/>
      <c r="M325" s="76"/>
    </row>
    <row r="326" spans="1:13" x14ac:dyDescent="0.25">
      <c r="A326" s="86" t="s">
        <v>130</v>
      </c>
      <c r="B326" s="89" t="s">
        <v>129</v>
      </c>
      <c r="C326" s="5" t="s">
        <v>4</v>
      </c>
      <c r="D326" s="28">
        <v>61936.69999999999</v>
      </c>
      <c r="E326" s="28">
        <v>27801.599999999999</v>
      </c>
      <c r="F326" s="7">
        <f t="shared" si="94"/>
        <v>0.44887118622722882</v>
      </c>
      <c r="G326" s="58">
        <v>4</v>
      </c>
      <c r="H326" s="58">
        <v>0</v>
      </c>
      <c r="I326" s="58">
        <v>4</v>
      </c>
      <c r="J326" s="58">
        <v>0</v>
      </c>
      <c r="K326" s="66">
        <f t="shared" ref="K326" si="97">H326/G326</f>
        <v>0</v>
      </c>
      <c r="L326" s="47" t="s">
        <v>197</v>
      </c>
      <c r="M326" s="41" t="s">
        <v>219</v>
      </c>
    </row>
    <row r="327" spans="1:13" x14ac:dyDescent="0.25">
      <c r="A327" s="87"/>
      <c r="B327" s="90"/>
      <c r="C327" s="5" t="s">
        <v>13</v>
      </c>
      <c r="D327" s="28">
        <v>61936.69999999999</v>
      </c>
      <c r="E327" s="28">
        <v>27801.599999999999</v>
      </c>
      <c r="F327" s="7">
        <f t="shared" si="94"/>
        <v>0.44887118622722882</v>
      </c>
      <c r="G327" s="59"/>
      <c r="H327" s="59"/>
      <c r="I327" s="59"/>
      <c r="J327" s="59"/>
      <c r="K327" s="66" t="e">
        <f>(K324+0.5*K325)/#REF!</f>
        <v>#REF!</v>
      </c>
      <c r="L327" s="48"/>
      <c r="M327" s="42"/>
    </row>
    <row r="328" spans="1:13" x14ac:dyDescent="0.25">
      <c r="A328" s="87"/>
      <c r="B328" s="90"/>
      <c r="C328" s="5" t="s">
        <v>11</v>
      </c>
      <c r="D328" s="28"/>
      <c r="E328" s="28"/>
      <c r="F328" s="7"/>
      <c r="G328" s="59"/>
      <c r="H328" s="59"/>
      <c r="I328" s="59"/>
      <c r="J328" s="59"/>
      <c r="K328" s="66" t="e">
        <f t="shared" si="81"/>
        <v>#REF!</v>
      </c>
      <c r="L328" s="48"/>
      <c r="M328" s="42"/>
    </row>
    <row r="329" spans="1:13" x14ac:dyDescent="0.25">
      <c r="A329" s="87"/>
      <c r="B329" s="90"/>
      <c r="C329" s="5" t="s">
        <v>12</v>
      </c>
      <c r="D329" s="28"/>
      <c r="E329" s="28"/>
      <c r="F329" s="8"/>
      <c r="G329" s="59"/>
      <c r="H329" s="59"/>
      <c r="I329" s="59"/>
      <c r="J329" s="59"/>
      <c r="K329" s="66" t="e">
        <f t="shared" si="81"/>
        <v>#REF!</v>
      </c>
      <c r="L329" s="48"/>
      <c r="M329" s="42"/>
    </row>
    <row r="330" spans="1:13" ht="162" customHeight="1" x14ac:dyDescent="0.25">
      <c r="A330" s="88"/>
      <c r="B330" s="91"/>
      <c r="C330" s="5" t="s">
        <v>169</v>
      </c>
      <c r="D330" s="6"/>
      <c r="E330" s="6"/>
      <c r="F330" s="8"/>
      <c r="G330" s="60"/>
      <c r="H330" s="60"/>
      <c r="I330" s="60"/>
      <c r="J330" s="60"/>
      <c r="K330" s="66" t="e">
        <f t="shared" si="81"/>
        <v>#REF!</v>
      </c>
      <c r="L330" s="49"/>
      <c r="M330" s="43"/>
    </row>
    <row r="331" spans="1:13" x14ac:dyDescent="0.25">
      <c r="A331" s="86" t="s">
        <v>131</v>
      </c>
      <c r="B331" s="89" t="s">
        <v>180</v>
      </c>
      <c r="C331" s="5" t="s">
        <v>4</v>
      </c>
      <c r="D331" s="28">
        <v>1256470.3</v>
      </c>
      <c r="E331" s="28">
        <v>551118.9</v>
      </c>
      <c r="F331" s="7">
        <f t="shared" si="94"/>
        <v>0.4386246933174624</v>
      </c>
      <c r="G331" s="58">
        <v>3</v>
      </c>
      <c r="H331" s="58">
        <v>0</v>
      </c>
      <c r="I331" s="58">
        <v>3</v>
      </c>
      <c r="J331" s="58">
        <v>0</v>
      </c>
      <c r="K331" s="66">
        <f t="shared" ref="K331" si="98">H331/G331</f>
        <v>0</v>
      </c>
      <c r="L331" s="47" t="s">
        <v>166</v>
      </c>
      <c r="M331" s="41" t="s">
        <v>220</v>
      </c>
    </row>
    <row r="332" spans="1:13" x14ac:dyDescent="0.25">
      <c r="A332" s="87"/>
      <c r="B332" s="90"/>
      <c r="C332" s="5" t="s">
        <v>13</v>
      </c>
      <c r="D332" s="28">
        <v>1256470.3</v>
      </c>
      <c r="E332" s="28">
        <v>551118.9</v>
      </c>
      <c r="F332" s="7">
        <f t="shared" si="94"/>
        <v>0.4386246933174624</v>
      </c>
      <c r="G332" s="59"/>
      <c r="H332" s="59"/>
      <c r="I332" s="59"/>
      <c r="J332" s="59"/>
      <c r="K332" s="66" t="e">
        <f>(K329+0.5*K330)/#REF!</f>
        <v>#REF!</v>
      </c>
      <c r="L332" s="48"/>
      <c r="M332" s="42"/>
    </row>
    <row r="333" spans="1:13" x14ac:dyDescent="0.25">
      <c r="A333" s="87"/>
      <c r="B333" s="90"/>
      <c r="C333" s="5" t="s">
        <v>11</v>
      </c>
      <c r="D333" s="28"/>
      <c r="E333" s="28"/>
      <c r="F333" s="7"/>
      <c r="G333" s="59"/>
      <c r="H333" s="59"/>
      <c r="I333" s="59"/>
      <c r="J333" s="59"/>
      <c r="K333" s="66" t="e">
        <f t="shared" ref="K333:K380" si="99">(K330+0.5*K331)/K329</f>
        <v>#REF!</v>
      </c>
      <c r="L333" s="48"/>
      <c r="M333" s="42"/>
    </row>
    <row r="334" spans="1:13" x14ac:dyDescent="0.25">
      <c r="A334" s="87"/>
      <c r="B334" s="90"/>
      <c r="C334" s="5" t="s">
        <v>12</v>
      </c>
      <c r="D334" s="28"/>
      <c r="E334" s="28"/>
      <c r="F334" s="8"/>
      <c r="G334" s="59"/>
      <c r="H334" s="59"/>
      <c r="I334" s="59"/>
      <c r="J334" s="59"/>
      <c r="K334" s="66" t="e">
        <f t="shared" si="99"/>
        <v>#REF!</v>
      </c>
      <c r="L334" s="48"/>
      <c r="M334" s="42"/>
    </row>
    <row r="335" spans="1:13" ht="21" customHeight="1" x14ac:dyDescent="0.25">
      <c r="A335" s="88"/>
      <c r="B335" s="91"/>
      <c r="C335" s="5" t="s">
        <v>169</v>
      </c>
      <c r="D335" s="6"/>
      <c r="E335" s="6"/>
      <c r="F335" s="8"/>
      <c r="G335" s="60"/>
      <c r="H335" s="60"/>
      <c r="I335" s="60"/>
      <c r="J335" s="60"/>
      <c r="K335" s="66" t="e">
        <f t="shared" si="99"/>
        <v>#REF!</v>
      </c>
      <c r="L335" s="49"/>
      <c r="M335" s="43"/>
    </row>
    <row r="336" spans="1:13" x14ac:dyDescent="0.25">
      <c r="A336" s="92" t="s">
        <v>132</v>
      </c>
      <c r="B336" s="95" t="s">
        <v>133</v>
      </c>
      <c r="C336" s="9" t="s">
        <v>4</v>
      </c>
      <c r="D336" s="29">
        <v>997170.10000000009</v>
      </c>
      <c r="E336" s="29">
        <v>513066.19999999995</v>
      </c>
      <c r="F336" s="22">
        <f t="shared" si="94"/>
        <v>0.51452224650538547</v>
      </c>
      <c r="G336" s="67">
        <f>G341+G346+G351+G356+G361+G366</f>
        <v>23</v>
      </c>
      <c r="H336" s="67">
        <f t="shared" ref="H336:J336" si="100">H341+H346+H351+H356+H361+H366</f>
        <v>2</v>
      </c>
      <c r="I336" s="67">
        <f t="shared" si="100"/>
        <v>18</v>
      </c>
      <c r="J336" s="67">
        <f t="shared" si="100"/>
        <v>6</v>
      </c>
      <c r="K336" s="70">
        <f t="shared" ref="K336" si="101">H336/G336</f>
        <v>8.6956521739130432E-2</v>
      </c>
      <c r="L336" s="71" t="s">
        <v>167</v>
      </c>
      <c r="M336" s="74"/>
    </row>
    <row r="337" spans="1:13" x14ac:dyDescent="0.25">
      <c r="A337" s="93"/>
      <c r="B337" s="96"/>
      <c r="C337" s="9" t="s">
        <v>13</v>
      </c>
      <c r="D337" s="30">
        <v>937439.90000000014</v>
      </c>
      <c r="E337" s="30">
        <v>489230.49999999994</v>
      </c>
      <c r="F337" s="22">
        <f t="shared" si="94"/>
        <v>0.52187932261044134</v>
      </c>
      <c r="G337" s="68"/>
      <c r="H337" s="68"/>
      <c r="I337" s="68"/>
      <c r="J337" s="68"/>
      <c r="K337" s="70" t="e">
        <f>(K334+0.5*K335)/#REF!</f>
        <v>#REF!</v>
      </c>
      <c r="L337" s="72"/>
      <c r="M337" s="75"/>
    </row>
    <row r="338" spans="1:13" x14ac:dyDescent="0.25">
      <c r="A338" s="93"/>
      <c r="B338" s="96"/>
      <c r="C338" s="9" t="s">
        <v>11</v>
      </c>
      <c r="D338" s="30">
        <v>27078.799999999999</v>
      </c>
      <c r="E338" s="30">
        <v>11750.699999999999</v>
      </c>
      <c r="F338" s="22">
        <f t="shared" si="94"/>
        <v>0.43394463565593744</v>
      </c>
      <c r="G338" s="68"/>
      <c r="H338" s="68"/>
      <c r="I338" s="68"/>
      <c r="J338" s="68"/>
      <c r="K338" s="70" t="e">
        <f t="shared" si="99"/>
        <v>#REF!</v>
      </c>
      <c r="L338" s="72"/>
      <c r="M338" s="75"/>
    </row>
    <row r="339" spans="1:13" x14ac:dyDescent="0.25">
      <c r="A339" s="93"/>
      <c r="B339" s="96"/>
      <c r="C339" s="9" t="s">
        <v>12</v>
      </c>
      <c r="D339" s="30">
        <v>32651.4</v>
      </c>
      <c r="E339" s="30">
        <v>12085</v>
      </c>
      <c r="F339" s="22">
        <f t="shared" si="94"/>
        <v>0.37012195495445827</v>
      </c>
      <c r="G339" s="68"/>
      <c r="H339" s="68"/>
      <c r="I339" s="68"/>
      <c r="J339" s="68"/>
      <c r="K339" s="70" t="e">
        <f t="shared" si="99"/>
        <v>#REF!</v>
      </c>
      <c r="L339" s="72"/>
      <c r="M339" s="75"/>
    </row>
    <row r="340" spans="1:13" x14ac:dyDescent="0.25">
      <c r="A340" s="94"/>
      <c r="B340" s="97"/>
      <c r="C340" s="9" t="s">
        <v>169</v>
      </c>
      <c r="D340" s="10"/>
      <c r="E340" s="10"/>
      <c r="F340" s="22"/>
      <c r="G340" s="69"/>
      <c r="H340" s="69"/>
      <c r="I340" s="69"/>
      <c r="J340" s="69"/>
      <c r="K340" s="70" t="e">
        <f t="shared" si="99"/>
        <v>#REF!</v>
      </c>
      <c r="L340" s="73"/>
      <c r="M340" s="76"/>
    </row>
    <row r="341" spans="1:13" x14ac:dyDescent="0.25">
      <c r="A341" s="86" t="s">
        <v>139</v>
      </c>
      <c r="B341" s="89" t="s">
        <v>134</v>
      </c>
      <c r="C341" s="5" t="s">
        <v>4</v>
      </c>
      <c r="D341" s="28">
        <v>22293.1</v>
      </c>
      <c r="E341" s="28">
        <v>9710.6</v>
      </c>
      <c r="F341" s="7">
        <f t="shared" si="94"/>
        <v>0.43558769305300749</v>
      </c>
      <c r="G341" s="58">
        <v>3</v>
      </c>
      <c r="H341" s="58">
        <v>0</v>
      </c>
      <c r="I341" s="58">
        <v>3</v>
      </c>
      <c r="J341" s="58">
        <v>0</v>
      </c>
      <c r="K341" s="66">
        <f t="shared" ref="K341" si="102">H341/G341</f>
        <v>0</v>
      </c>
      <c r="L341" s="47" t="s">
        <v>167</v>
      </c>
      <c r="M341" s="41" t="s">
        <v>221</v>
      </c>
    </row>
    <row r="342" spans="1:13" x14ac:dyDescent="0.25">
      <c r="A342" s="87"/>
      <c r="B342" s="90"/>
      <c r="C342" s="5" t="s">
        <v>13</v>
      </c>
      <c r="D342" s="28">
        <v>22274.5</v>
      </c>
      <c r="E342" s="28">
        <v>9705</v>
      </c>
      <c r="F342" s="7">
        <f t="shared" si="94"/>
        <v>0.43570001571303507</v>
      </c>
      <c r="G342" s="59"/>
      <c r="H342" s="59"/>
      <c r="I342" s="59"/>
      <c r="J342" s="59"/>
      <c r="K342" s="66" t="e">
        <f>(K339+0.5*K340)/#REF!</f>
        <v>#REF!</v>
      </c>
      <c r="L342" s="48"/>
      <c r="M342" s="42"/>
    </row>
    <row r="343" spans="1:13" x14ac:dyDescent="0.25">
      <c r="A343" s="87"/>
      <c r="B343" s="90"/>
      <c r="C343" s="5" t="s">
        <v>11</v>
      </c>
      <c r="D343" s="28">
        <v>18.600000000000001</v>
      </c>
      <c r="E343" s="28">
        <v>5.6</v>
      </c>
      <c r="F343" s="7">
        <f t="shared" si="94"/>
        <v>0.30107526881720426</v>
      </c>
      <c r="G343" s="59"/>
      <c r="H343" s="59"/>
      <c r="I343" s="59"/>
      <c r="J343" s="59"/>
      <c r="K343" s="66" t="e">
        <f t="shared" si="99"/>
        <v>#REF!</v>
      </c>
      <c r="L343" s="48"/>
      <c r="M343" s="42"/>
    </row>
    <row r="344" spans="1:13" x14ac:dyDescent="0.25">
      <c r="A344" s="87"/>
      <c r="B344" s="90"/>
      <c r="C344" s="5" t="s">
        <v>12</v>
      </c>
      <c r="D344" s="28"/>
      <c r="E344" s="28"/>
      <c r="F344" s="8"/>
      <c r="G344" s="59"/>
      <c r="H344" s="59"/>
      <c r="I344" s="59"/>
      <c r="J344" s="59"/>
      <c r="K344" s="66" t="e">
        <f t="shared" si="99"/>
        <v>#REF!</v>
      </c>
      <c r="L344" s="48"/>
      <c r="M344" s="42"/>
    </row>
    <row r="345" spans="1:13" ht="36" customHeight="1" x14ac:dyDescent="0.25">
      <c r="A345" s="88"/>
      <c r="B345" s="91"/>
      <c r="C345" s="5" t="s">
        <v>169</v>
      </c>
      <c r="D345" s="6"/>
      <c r="E345" s="6"/>
      <c r="F345" s="8"/>
      <c r="G345" s="60"/>
      <c r="H345" s="60"/>
      <c r="I345" s="60"/>
      <c r="J345" s="60"/>
      <c r="K345" s="66" t="e">
        <f t="shared" si="99"/>
        <v>#REF!</v>
      </c>
      <c r="L345" s="49"/>
      <c r="M345" s="43"/>
    </row>
    <row r="346" spans="1:13" x14ac:dyDescent="0.25">
      <c r="A346" s="86" t="s">
        <v>140</v>
      </c>
      <c r="B346" s="89" t="s">
        <v>135</v>
      </c>
      <c r="C346" s="5" t="s">
        <v>4</v>
      </c>
      <c r="D346" s="28">
        <v>78738.3</v>
      </c>
      <c r="E346" s="28">
        <v>41364</v>
      </c>
      <c r="F346" s="7">
        <f t="shared" si="94"/>
        <v>0.52533519265719475</v>
      </c>
      <c r="G346" s="58">
        <v>2</v>
      </c>
      <c r="H346" s="58">
        <v>0</v>
      </c>
      <c r="I346" s="58">
        <v>2</v>
      </c>
      <c r="J346" s="58">
        <v>0</v>
      </c>
      <c r="K346" s="66">
        <f t="shared" ref="K346" si="103">H346/G346</f>
        <v>0</v>
      </c>
      <c r="L346" s="47" t="s">
        <v>165</v>
      </c>
      <c r="M346" s="41" t="s">
        <v>222</v>
      </c>
    </row>
    <row r="347" spans="1:13" x14ac:dyDescent="0.25">
      <c r="A347" s="87"/>
      <c r="B347" s="90"/>
      <c r="C347" s="5" t="s">
        <v>13</v>
      </c>
      <c r="D347" s="28">
        <v>78738.3</v>
      </c>
      <c r="E347" s="31">
        <v>41364</v>
      </c>
      <c r="F347" s="7">
        <f t="shared" si="94"/>
        <v>0.52533519265719475</v>
      </c>
      <c r="G347" s="59"/>
      <c r="H347" s="59"/>
      <c r="I347" s="59"/>
      <c r="J347" s="59"/>
      <c r="K347" s="66" t="e">
        <f>(K344+0.5*K345)/#REF!</f>
        <v>#REF!</v>
      </c>
      <c r="L347" s="48"/>
      <c r="M347" s="42"/>
    </row>
    <row r="348" spans="1:13" x14ac:dyDescent="0.25">
      <c r="A348" s="87"/>
      <c r="B348" s="90"/>
      <c r="C348" s="5" t="s">
        <v>11</v>
      </c>
      <c r="D348" s="28"/>
      <c r="E348" s="28"/>
      <c r="F348" s="7"/>
      <c r="G348" s="59"/>
      <c r="H348" s="59"/>
      <c r="I348" s="59"/>
      <c r="J348" s="59"/>
      <c r="K348" s="66" t="e">
        <f t="shared" si="99"/>
        <v>#REF!</v>
      </c>
      <c r="L348" s="48"/>
      <c r="M348" s="42"/>
    </row>
    <row r="349" spans="1:13" x14ac:dyDescent="0.25">
      <c r="A349" s="87"/>
      <c r="B349" s="90"/>
      <c r="C349" s="5" t="s">
        <v>12</v>
      </c>
      <c r="D349" s="28"/>
      <c r="E349" s="28"/>
      <c r="F349" s="8"/>
      <c r="G349" s="59"/>
      <c r="H349" s="59"/>
      <c r="I349" s="59"/>
      <c r="J349" s="59"/>
      <c r="K349" s="66" t="e">
        <f t="shared" si="99"/>
        <v>#REF!</v>
      </c>
      <c r="L349" s="48"/>
      <c r="M349" s="42"/>
    </row>
    <row r="350" spans="1:13" ht="81.75" customHeight="1" x14ac:dyDescent="0.25">
      <c r="A350" s="88"/>
      <c r="B350" s="91"/>
      <c r="C350" s="5" t="s">
        <v>169</v>
      </c>
      <c r="D350" s="6"/>
      <c r="E350" s="6"/>
      <c r="F350" s="8"/>
      <c r="G350" s="60"/>
      <c r="H350" s="60"/>
      <c r="I350" s="60"/>
      <c r="J350" s="60"/>
      <c r="K350" s="66" t="e">
        <f t="shared" si="99"/>
        <v>#REF!</v>
      </c>
      <c r="L350" s="49"/>
      <c r="M350" s="43"/>
    </row>
    <row r="351" spans="1:13" x14ac:dyDescent="0.25">
      <c r="A351" s="86" t="s">
        <v>141</v>
      </c>
      <c r="B351" s="89" t="s">
        <v>136</v>
      </c>
      <c r="C351" s="5" t="s">
        <v>4</v>
      </c>
      <c r="D351" s="28">
        <v>496574.4</v>
      </c>
      <c r="E351" s="28">
        <v>263311</v>
      </c>
      <c r="F351" s="7">
        <f t="shared" si="94"/>
        <v>0.5302548822492662</v>
      </c>
      <c r="G351" s="58">
        <v>2</v>
      </c>
      <c r="H351" s="58">
        <v>0</v>
      </c>
      <c r="I351" s="58">
        <v>2</v>
      </c>
      <c r="J351" s="58">
        <v>0</v>
      </c>
      <c r="K351" s="66">
        <f t="shared" ref="K351" si="104">H351/G351</f>
        <v>0</v>
      </c>
      <c r="L351" s="47" t="s">
        <v>165</v>
      </c>
      <c r="M351" s="41" t="s">
        <v>187</v>
      </c>
    </row>
    <row r="352" spans="1:13" x14ac:dyDescent="0.25">
      <c r="A352" s="87"/>
      <c r="B352" s="90"/>
      <c r="C352" s="5" t="s">
        <v>13</v>
      </c>
      <c r="D352" s="28">
        <v>496574.4</v>
      </c>
      <c r="E352" s="28">
        <v>263311</v>
      </c>
      <c r="F352" s="7">
        <f t="shared" si="94"/>
        <v>0.5302548822492662</v>
      </c>
      <c r="G352" s="59"/>
      <c r="H352" s="59"/>
      <c r="I352" s="59"/>
      <c r="J352" s="59"/>
      <c r="K352" s="66" t="e">
        <f>(K349+0.5*K350)/#REF!</f>
        <v>#REF!</v>
      </c>
      <c r="L352" s="48"/>
      <c r="M352" s="42"/>
    </row>
    <row r="353" spans="1:13" x14ac:dyDescent="0.25">
      <c r="A353" s="87"/>
      <c r="B353" s="90"/>
      <c r="C353" s="5" t="s">
        <v>11</v>
      </c>
      <c r="D353" s="28"/>
      <c r="E353" s="28"/>
      <c r="F353" s="7"/>
      <c r="G353" s="59"/>
      <c r="H353" s="59"/>
      <c r="I353" s="59"/>
      <c r="J353" s="59"/>
      <c r="K353" s="66" t="e">
        <f t="shared" si="99"/>
        <v>#REF!</v>
      </c>
      <c r="L353" s="48"/>
      <c r="M353" s="42"/>
    </row>
    <row r="354" spans="1:13" x14ac:dyDescent="0.25">
      <c r="A354" s="87"/>
      <c r="B354" s="90"/>
      <c r="C354" s="5" t="s">
        <v>12</v>
      </c>
      <c r="D354" s="28"/>
      <c r="E354" s="28"/>
      <c r="F354" s="8"/>
      <c r="G354" s="59"/>
      <c r="H354" s="59"/>
      <c r="I354" s="59"/>
      <c r="J354" s="59"/>
      <c r="K354" s="66" t="e">
        <f t="shared" si="99"/>
        <v>#REF!</v>
      </c>
      <c r="L354" s="48"/>
      <c r="M354" s="42"/>
    </row>
    <row r="355" spans="1:13" ht="114" customHeight="1" x14ac:dyDescent="0.25">
      <c r="A355" s="88"/>
      <c r="B355" s="91"/>
      <c r="C355" s="5" t="s">
        <v>169</v>
      </c>
      <c r="D355" s="6"/>
      <c r="E355" s="6"/>
      <c r="F355" s="8"/>
      <c r="G355" s="60"/>
      <c r="H355" s="60"/>
      <c r="I355" s="60"/>
      <c r="J355" s="60"/>
      <c r="K355" s="66" t="e">
        <f t="shared" si="99"/>
        <v>#REF!</v>
      </c>
      <c r="L355" s="49"/>
      <c r="M355" s="43"/>
    </row>
    <row r="356" spans="1:13" x14ac:dyDescent="0.25">
      <c r="A356" s="86" t="s">
        <v>142</v>
      </c>
      <c r="B356" s="89" t="s">
        <v>137</v>
      </c>
      <c r="C356" s="5" t="s">
        <v>4</v>
      </c>
      <c r="D356" s="28">
        <v>3114.9</v>
      </c>
      <c r="E356" s="28">
        <v>2500</v>
      </c>
      <c r="F356" s="7">
        <f t="shared" si="94"/>
        <v>0.80259398375549773</v>
      </c>
      <c r="G356" s="58">
        <v>3</v>
      </c>
      <c r="H356" s="58">
        <v>0</v>
      </c>
      <c r="I356" s="58">
        <v>1</v>
      </c>
      <c r="J356" s="58">
        <v>2</v>
      </c>
      <c r="K356" s="66">
        <f t="shared" ref="K356" si="105">H356/G356</f>
        <v>0</v>
      </c>
      <c r="L356" s="47" t="s">
        <v>165</v>
      </c>
      <c r="M356" s="41" t="s">
        <v>264</v>
      </c>
    </row>
    <row r="357" spans="1:13" x14ac:dyDescent="0.25">
      <c r="A357" s="87"/>
      <c r="B357" s="90"/>
      <c r="C357" s="5" t="s">
        <v>13</v>
      </c>
      <c r="D357" s="28">
        <v>3114.9</v>
      </c>
      <c r="E357" s="28">
        <v>2500</v>
      </c>
      <c r="F357" s="7">
        <f t="shared" si="94"/>
        <v>0.80259398375549773</v>
      </c>
      <c r="G357" s="59"/>
      <c r="H357" s="59"/>
      <c r="I357" s="59"/>
      <c r="J357" s="59"/>
      <c r="K357" s="66" t="e">
        <f>(K354+0.5*K355)/#REF!</f>
        <v>#REF!</v>
      </c>
      <c r="L357" s="48"/>
      <c r="M357" s="42"/>
    </row>
    <row r="358" spans="1:13" x14ac:dyDescent="0.25">
      <c r="A358" s="87"/>
      <c r="B358" s="90"/>
      <c r="C358" s="5" t="s">
        <v>11</v>
      </c>
      <c r="D358" s="28"/>
      <c r="E358" s="28"/>
      <c r="F358" s="7"/>
      <c r="G358" s="59"/>
      <c r="H358" s="59"/>
      <c r="I358" s="59"/>
      <c r="J358" s="59"/>
      <c r="K358" s="66" t="e">
        <f t="shared" si="99"/>
        <v>#REF!</v>
      </c>
      <c r="L358" s="48"/>
      <c r="M358" s="42"/>
    </row>
    <row r="359" spans="1:13" x14ac:dyDescent="0.25">
      <c r="A359" s="87"/>
      <c r="B359" s="90"/>
      <c r="C359" s="5" t="s">
        <v>12</v>
      </c>
      <c r="D359" s="28"/>
      <c r="E359" s="28"/>
      <c r="F359" s="8"/>
      <c r="G359" s="59"/>
      <c r="H359" s="59"/>
      <c r="I359" s="59"/>
      <c r="J359" s="59"/>
      <c r="K359" s="66" t="e">
        <f t="shared" si="99"/>
        <v>#REF!</v>
      </c>
      <c r="L359" s="48"/>
      <c r="M359" s="42"/>
    </row>
    <row r="360" spans="1:13" ht="69.75" customHeight="1" x14ac:dyDescent="0.25">
      <c r="A360" s="88"/>
      <c r="B360" s="91"/>
      <c r="C360" s="5" t="s">
        <v>169</v>
      </c>
      <c r="D360" s="6"/>
      <c r="E360" s="6"/>
      <c r="F360" s="8"/>
      <c r="G360" s="60"/>
      <c r="H360" s="60"/>
      <c r="I360" s="60"/>
      <c r="J360" s="60"/>
      <c r="K360" s="66" t="e">
        <f t="shared" si="99"/>
        <v>#REF!</v>
      </c>
      <c r="L360" s="49"/>
      <c r="M360" s="43"/>
    </row>
    <row r="361" spans="1:13" x14ac:dyDescent="0.25">
      <c r="A361" s="86" t="s">
        <v>143</v>
      </c>
      <c r="B361" s="89" t="s">
        <v>138</v>
      </c>
      <c r="C361" s="5" t="s">
        <v>4</v>
      </c>
      <c r="D361" s="28">
        <v>50</v>
      </c>
      <c r="E361" s="28">
        <v>0</v>
      </c>
      <c r="F361" s="7">
        <f t="shared" si="94"/>
        <v>0</v>
      </c>
      <c r="G361" s="58">
        <v>1</v>
      </c>
      <c r="H361" s="58">
        <v>0</v>
      </c>
      <c r="I361" s="58">
        <v>0</v>
      </c>
      <c r="J361" s="58">
        <v>1</v>
      </c>
      <c r="K361" s="66">
        <f t="shared" ref="K361" si="106">H361/G361</f>
        <v>0</v>
      </c>
      <c r="L361" s="47" t="s">
        <v>165</v>
      </c>
      <c r="M361" s="41" t="s">
        <v>258</v>
      </c>
    </row>
    <row r="362" spans="1:13" x14ac:dyDescent="0.25">
      <c r="A362" s="87"/>
      <c r="B362" s="90"/>
      <c r="C362" s="5" t="s">
        <v>13</v>
      </c>
      <c r="D362" s="28">
        <v>50</v>
      </c>
      <c r="E362" s="28">
        <v>0</v>
      </c>
      <c r="F362" s="7">
        <f t="shared" si="94"/>
        <v>0</v>
      </c>
      <c r="G362" s="59"/>
      <c r="H362" s="59"/>
      <c r="I362" s="59"/>
      <c r="J362" s="59"/>
      <c r="K362" s="66" t="e">
        <f>(K359+0.5*K360)/#REF!</f>
        <v>#REF!</v>
      </c>
      <c r="L362" s="48"/>
      <c r="M362" s="42"/>
    </row>
    <row r="363" spans="1:13" x14ac:dyDescent="0.25">
      <c r="A363" s="87"/>
      <c r="B363" s="90"/>
      <c r="C363" s="5" t="s">
        <v>11</v>
      </c>
      <c r="D363" s="28"/>
      <c r="E363" s="28"/>
      <c r="F363" s="7"/>
      <c r="G363" s="59"/>
      <c r="H363" s="59"/>
      <c r="I363" s="59"/>
      <c r="J363" s="59"/>
      <c r="K363" s="66" t="e">
        <f t="shared" si="99"/>
        <v>#REF!</v>
      </c>
      <c r="L363" s="48"/>
      <c r="M363" s="42"/>
    </row>
    <row r="364" spans="1:13" x14ac:dyDescent="0.25">
      <c r="A364" s="87"/>
      <c r="B364" s="90"/>
      <c r="C364" s="5" t="s">
        <v>12</v>
      </c>
      <c r="D364" s="28"/>
      <c r="E364" s="28"/>
      <c r="F364" s="8"/>
      <c r="G364" s="59"/>
      <c r="H364" s="59"/>
      <c r="I364" s="59"/>
      <c r="J364" s="59"/>
      <c r="K364" s="66" t="e">
        <f t="shared" si="99"/>
        <v>#REF!</v>
      </c>
      <c r="L364" s="48"/>
      <c r="M364" s="42"/>
    </row>
    <row r="365" spans="1:13" ht="36" customHeight="1" x14ac:dyDescent="0.25">
      <c r="A365" s="88"/>
      <c r="B365" s="91"/>
      <c r="C365" s="5" t="s">
        <v>169</v>
      </c>
      <c r="D365" s="6"/>
      <c r="E365" s="6"/>
      <c r="F365" s="8"/>
      <c r="G365" s="60"/>
      <c r="H365" s="60"/>
      <c r="I365" s="60"/>
      <c r="J365" s="60"/>
      <c r="K365" s="66" t="e">
        <f t="shared" si="99"/>
        <v>#REF!</v>
      </c>
      <c r="L365" s="49"/>
      <c r="M365" s="43"/>
    </row>
    <row r="366" spans="1:13" x14ac:dyDescent="0.25">
      <c r="A366" s="86" t="s">
        <v>144</v>
      </c>
      <c r="B366" s="89" t="s">
        <v>181</v>
      </c>
      <c r="C366" s="5" t="s">
        <v>4</v>
      </c>
      <c r="D366" s="28">
        <v>396399.4</v>
      </c>
      <c r="E366" s="28">
        <v>196180.59999999998</v>
      </c>
      <c r="F366" s="7">
        <f>E366/D366</f>
        <v>0.49490639995923297</v>
      </c>
      <c r="G366" s="58">
        <v>12</v>
      </c>
      <c r="H366" s="58">
        <v>2</v>
      </c>
      <c r="I366" s="58">
        <v>10</v>
      </c>
      <c r="J366" s="58">
        <v>3</v>
      </c>
      <c r="K366" s="66">
        <f t="shared" ref="K366" si="107">H366/G366</f>
        <v>0.16666666666666666</v>
      </c>
      <c r="L366" s="47" t="s">
        <v>165</v>
      </c>
      <c r="M366" s="41" t="s">
        <v>188</v>
      </c>
    </row>
    <row r="367" spans="1:13" x14ac:dyDescent="0.25">
      <c r="A367" s="87"/>
      <c r="B367" s="90"/>
      <c r="C367" s="5" t="s">
        <v>13</v>
      </c>
      <c r="D367" s="28">
        <v>336687.8</v>
      </c>
      <c r="E367" s="28">
        <v>172350.49999999997</v>
      </c>
      <c r="F367" s="7">
        <f>E367/D367</f>
        <v>0.51190004508627862</v>
      </c>
      <c r="G367" s="59"/>
      <c r="H367" s="59"/>
      <c r="I367" s="59"/>
      <c r="J367" s="59"/>
      <c r="K367" s="66" t="e">
        <f>(K364+0.5*K365)/#REF!</f>
        <v>#REF!</v>
      </c>
      <c r="L367" s="48"/>
      <c r="M367" s="42"/>
    </row>
    <row r="368" spans="1:13" x14ac:dyDescent="0.25">
      <c r="A368" s="87"/>
      <c r="B368" s="90"/>
      <c r="C368" s="5" t="s">
        <v>11</v>
      </c>
      <c r="D368" s="28">
        <v>27060.2</v>
      </c>
      <c r="E368" s="28">
        <v>11745.099999999999</v>
      </c>
      <c r="F368" s="7">
        <f>E368/D368</f>
        <v>0.43403596425747032</v>
      </c>
      <c r="G368" s="59"/>
      <c r="H368" s="59"/>
      <c r="I368" s="59"/>
      <c r="J368" s="59"/>
      <c r="K368" s="66" t="e">
        <f t="shared" si="99"/>
        <v>#REF!</v>
      </c>
      <c r="L368" s="48"/>
      <c r="M368" s="42"/>
    </row>
    <row r="369" spans="1:13" x14ac:dyDescent="0.25">
      <c r="A369" s="87"/>
      <c r="B369" s="90"/>
      <c r="C369" s="5" t="s">
        <v>12</v>
      </c>
      <c r="D369" s="28">
        <v>32651.4</v>
      </c>
      <c r="E369" s="28">
        <v>12085</v>
      </c>
      <c r="F369" s="8">
        <f>E369/D369</f>
        <v>0.37012195495445827</v>
      </c>
      <c r="G369" s="59"/>
      <c r="H369" s="59"/>
      <c r="I369" s="59"/>
      <c r="J369" s="59"/>
      <c r="K369" s="66" t="e">
        <f t="shared" si="99"/>
        <v>#REF!</v>
      </c>
      <c r="L369" s="48"/>
      <c r="M369" s="42"/>
    </row>
    <row r="370" spans="1:13" ht="19.149999999999999" customHeight="1" x14ac:dyDescent="0.25">
      <c r="A370" s="88"/>
      <c r="B370" s="91"/>
      <c r="C370" s="5" t="s">
        <v>169</v>
      </c>
      <c r="D370" s="6"/>
      <c r="E370" s="6"/>
      <c r="F370" s="8"/>
      <c r="G370" s="60"/>
      <c r="H370" s="60"/>
      <c r="I370" s="60"/>
      <c r="J370" s="60"/>
      <c r="K370" s="66" t="e">
        <f t="shared" si="99"/>
        <v>#REF!</v>
      </c>
      <c r="L370" s="49"/>
      <c r="M370" s="43"/>
    </row>
    <row r="371" spans="1:13" x14ac:dyDescent="0.25">
      <c r="A371" s="92" t="s">
        <v>145</v>
      </c>
      <c r="B371" s="95" t="s">
        <v>146</v>
      </c>
      <c r="C371" s="9" t="s">
        <v>4</v>
      </c>
      <c r="D371" s="30">
        <v>26328.799999999999</v>
      </c>
      <c r="E371" s="30">
        <v>99976.9</v>
      </c>
      <c r="F371" s="22">
        <f t="shared" si="94"/>
        <v>3.7972448421500409</v>
      </c>
      <c r="G371" s="67">
        <v>1</v>
      </c>
      <c r="H371" s="67">
        <v>0</v>
      </c>
      <c r="I371" s="67">
        <v>1</v>
      </c>
      <c r="J371" s="67">
        <v>0</v>
      </c>
      <c r="K371" s="70">
        <f t="shared" ref="K371" si="108">H371/G371</f>
        <v>0</v>
      </c>
      <c r="L371" s="71" t="s">
        <v>171</v>
      </c>
      <c r="M371" s="74"/>
    </row>
    <row r="372" spans="1:13" x14ac:dyDescent="0.25">
      <c r="A372" s="93"/>
      <c r="B372" s="96"/>
      <c r="C372" s="9" t="s">
        <v>13</v>
      </c>
      <c r="D372" s="30">
        <v>26328.799999999999</v>
      </c>
      <c r="E372" s="30">
        <v>86400.4</v>
      </c>
      <c r="F372" s="22">
        <f t="shared" si="94"/>
        <v>3.2815927805293064</v>
      </c>
      <c r="G372" s="68"/>
      <c r="H372" s="68"/>
      <c r="I372" s="68"/>
      <c r="J372" s="68"/>
      <c r="K372" s="70" t="e">
        <f>(K369+0.5*K370)/#REF!</f>
        <v>#REF!</v>
      </c>
      <c r="L372" s="72"/>
      <c r="M372" s="75"/>
    </row>
    <row r="373" spans="1:13" x14ac:dyDescent="0.25">
      <c r="A373" s="93"/>
      <c r="B373" s="96"/>
      <c r="C373" s="9" t="s">
        <v>11</v>
      </c>
      <c r="D373" s="30">
        <v>0</v>
      </c>
      <c r="E373" s="30">
        <v>13576.5</v>
      </c>
      <c r="F373" s="22">
        <v>0</v>
      </c>
      <c r="G373" s="68"/>
      <c r="H373" s="68"/>
      <c r="I373" s="68"/>
      <c r="J373" s="68"/>
      <c r="K373" s="70" t="e">
        <f t="shared" si="99"/>
        <v>#REF!</v>
      </c>
      <c r="L373" s="72"/>
      <c r="M373" s="75"/>
    </row>
    <row r="374" spans="1:13" x14ac:dyDescent="0.25">
      <c r="A374" s="93"/>
      <c r="B374" s="96"/>
      <c r="C374" s="9" t="s">
        <v>12</v>
      </c>
      <c r="D374" s="30"/>
      <c r="E374" s="30"/>
      <c r="F374" s="22"/>
      <c r="G374" s="68"/>
      <c r="H374" s="68"/>
      <c r="I374" s="68"/>
      <c r="J374" s="68"/>
      <c r="K374" s="70" t="e">
        <f t="shared" si="99"/>
        <v>#REF!</v>
      </c>
      <c r="L374" s="72"/>
      <c r="M374" s="75"/>
    </row>
    <row r="375" spans="1:13" ht="39.6" customHeight="1" x14ac:dyDescent="0.25">
      <c r="A375" s="94"/>
      <c r="B375" s="97"/>
      <c r="C375" s="9" t="s">
        <v>169</v>
      </c>
      <c r="D375" s="10"/>
      <c r="E375" s="10"/>
      <c r="F375" s="22"/>
      <c r="G375" s="69"/>
      <c r="H375" s="69"/>
      <c r="I375" s="69"/>
      <c r="J375" s="69"/>
      <c r="K375" s="70" t="e">
        <f t="shared" si="99"/>
        <v>#REF!</v>
      </c>
      <c r="L375" s="73"/>
      <c r="M375" s="76"/>
    </row>
    <row r="376" spans="1:13" x14ac:dyDescent="0.25">
      <c r="A376" s="86" t="s">
        <v>147</v>
      </c>
      <c r="B376" s="89" t="s">
        <v>148</v>
      </c>
      <c r="C376" s="5" t="s">
        <v>4</v>
      </c>
      <c r="D376" s="28">
        <v>26328.799999999999</v>
      </c>
      <c r="E376" s="28">
        <v>99976.9</v>
      </c>
      <c r="F376" s="7">
        <f t="shared" si="94"/>
        <v>3.7972448421500409</v>
      </c>
      <c r="G376" s="58">
        <v>1</v>
      </c>
      <c r="H376" s="58">
        <v>0</v>
      </c>
      <c r="I376" s="58">
        <v>1</v>
      </c>
      <c r="J376" s="58">
        <v>0</v>
      </c>
      <c r="K376" s="66">
        <f t="shared" ref="K376" si="109">H376/G376</f>
        <v>0</v>
      </c>
      <c r="L376" s="47" t="s">
        <v>171</v>
      </c>
      <c r="M376" s="41" t="s">
        <v>233</v>
      </c>
    </row>
    <row r="377" spans="1:13" x14ac:dyDescent="0.25">
      <c r="A377" s="87"/>
      <c r="B377" s="90"/>
      <c r="C377" s="5" t="s">
        <v>13</v>
      </c>
      <c r="D377" s="28">
        <v>26328.799999999999</v>
      </c>
      <c r="E377" s="28">
        <v>86400.4</v>
      </c>
      <c r="F377" s="7">
        <f t="shared" si="94"/>
        <v>3.2815927805293064</v>
      </c>
      <c r="G377" s="59"/>
      <c r="H377" s="59"/>
      <c r="I377" s="59"/>
      <c r="J377" s="59"/>
      <c r="K377" s="66" t="e">
        <f>(K374+0.5*K375)/#REF!</f>
        <v>#REF!</v>
      </c>
      <c r="L377" s="48"/>
      <c r="M377" s="42"/>
    </row>
    <row r="378" spans="1:13" x14ac:dyDescent="0.25">
      <c r="A378" s="87"/>
      <c r="B378" s="90"/>
      <c r="C378" s="5" t="s">
        <v>11</v>
      </c>
      <c r="D378" s="28">
        <v>0</v>
      </c>
      <c r="E378" s="28">
        <v>13576.5</v>
      </c>
      <c r="F378" s="7"/>
      <c r="G378" s="59"/>
      <c r="H378" s="59"/>
      <c r="I378" s="59"/>
      <c r="J378" s="59"/>
      <c r="K378" s="66" t="e">
        <f t="shared" si="99"/>
        <v>#REF!</v>
      </c>
      <c r="L378" s="48"/>
      <c r="M378" s="42"/>
    </row>
    <row r="379" spans="1:13" x14ac:dyDescent="0.25">
      <c r="A379" s="87"/>
      <c r="B379" s="90"/>
      <c r="C379" s="5" t="s">
        <v>12</v>
      </c>
      <c r="D379" s="28"/>
      <c r="E379" s="28"/>
      <c r="F379" s="8"/>
      <c r="G379" s="59"/>
      <c r="H379" s="59"/>
      <c r="I379" s="59"/>
      <c r="J379" s="59"/>
      <c r="K379" s="66" t="e">
        <f t="shared" si="99"/>
        <v>#REF!</v>
      </c>
      <c r="L379" s="48"/>
      <c r="M379" s="42"/>
    </row>
    <row r="380" spans="1:13" ht="69.75" customHeight="1" x14ac:dyDescent="0.25">
      <c r="A380" s="88"/>
      <c r="B380" s="91"/>
      <c r="C380" s="5" t="s">
        <v>169</v>
      </c>
      <c r="D380" s="6"/>
      <c r="E380" s="6"/>
      <c r="F380" s="8"/>
      <c r="G380" s="60"/>
      <c r="H380" s="60"/>
      <c r="I380" s="60"/>
      <c r="J380" s="60"/>
      <c r="K380" s="66" t="e">
        <f t="shared" si="99"/>
        <v>#REF!</v>
      </c>
      <c r="L380" s="49"/>
      <c r="M380" s="43"/>
    </row>
    <row r="381" spans="1:13" x14ac:dyDescent="0.25">
      <c r="A381" s="12"/>
      <c r="B381" s="34"/>
      <c r="C381" s="13"/>
      <c r="D381" s="13"/>
      <c r="E381" s="13"/>
      <c r="F381" s="13"/>
      <c r="G381" s="13"/>
      <c r="H381" s="13"/>
      <c r="I381" s="13"/>
      <c r="J381" s="13"/>
      <c r="K381" s="13"/>
      <c r="L381" s="13"/>
      <c r="M381" s="40"/>
    </row>
    <row r="382" spans="1:13" x14ac:dyDescent="0.25">
      <c r="A382" s="12"/>
      <c r="B382" s="34"/>
      <c r="C382" s="13"/>
      <c r="D382" s="13"/>
      <c r="E382" s="13"/>
      <c r="F382" s="13"/>
      <c r="G382" s="13"/>
      <c r="H382" s="13"/>
      <c r="I382" s="13"/>
      <c r="J382" s="13"/>
      <c r="K382" s="13"/>
      <c r="L382" s="13"/>
      <c r="M382" s="40"/>
    </row>
    <row r="383" spans="1:13" x14ac:dyDescent="0.25">
      <c r="A383" s="12"/>
      <c r="B383" s="34"/>
      <c r="C383" s="13"/>
      <c r="D383" s="13"/>
      <c r="E383" s="13"/>
      <c r="F383" s="13"/>
      <c r="G383" s="13"/>
      <c r="H383" s="13"/>
      <c r="I383" s="13"/>
      <c r="J383" s="13"/>
      <c r="K383" s="13"/>
      <c r="L383" s="13"/>
      <c r="M383" s="40"/>
    </row>
    <row r="384" spans="1:13" x14ac:dyDescent="0.25">
      <c r="A384" s="12"/>
      <c r="B384" s="34"/>
      <c r="C384" s="13"/>
      <c r="D384" s="13"/>
      <c r="E384" s="13"/>
      <c r="F384" s="13"/>
      <c r="G384" s="13"/>
      <c r="H384" s="13"/>
      <c r="I384" s="13"/>
      <c r="J384" s="13"/>
      <c r="K384" s="13"/>
      <c r="L384" s="13"/>
      <c r="M384" s="40"/>
    </row>
    <row r="385" spans="1:13" x14ac:dyDescent="0.25">
      <c r="A385" s="12"/>
      <c r="B385" s="34"/>
      <c r="C385" s="13"/>
      <c r="D385" s="13"/>
      <c r="E385" s="13"/>
      <c r="F385" s="13"/>
      <c r="G385" s="13"/>
      <c r="H385" s="13"/>
      <c r="I385" s="13"/>
      <c r="J385" s="13"/>
      <c r="K385" s="13"/>
      <c r="L385" s="13"/>
      <c r="M385" s="40"/>
    </row>
    <row r="386" spans="1:13" x14ac:dyDescent="0.25">
      <c r="A386" s="12"/>
      <c r="B386" s="34"/>
      <c r="C386" s="13"/>
      <c r="D386" s="13"/>
      <c r="E386" s="13"/>
      <c r="F386" s="13"/>
      <c r="G386" s="13"/>
      <c r="H386" s="13"/>
      <c r="I386" s="13"/>
      <c r="J386" s="13"/>
      <c r="K386" s="13"/>
      <c r="L386" s="13"/>
      <c r="M386" s="40"/>
    </row>
    <row r="387" spans="1:13" x14ac:dyDescent="0.25">
      <c r="A387" s="12"/>
      <c r="B387" s="34"/>
      <c r="C387" s="13"/>
      <c r="D387" s="13"/>
      <c r="E387" s="13"/>
      <c r="F387" s="13"/>
      <c r="G387" s="13"/>
      <c r="H387" s="13"/>
      <c r="I387" s="13"/>
      <c r="J387" s="13"/>
      <c r="K387" s="13"/>
      <c r="L387" s="13"/>
      <c r="M387" s="40"/>
    </row>
    <row r="388" spans="1:13" x14ac:dyDescent="0.25">
      <c r="A388" s="12"/>
      <c r="B388" s="34"/>
      <c r="C388" s="13"/>
      <c r="D388" s="13"/>
      <c r="E388" s="13"/>
      <c r="F388" s="13"/>
      <c r="G388" s="13"/>
      <c r="H388" s="13"/>
      <c r="I388" s="13"/>
      <c r="J388" s="13"/>
      <c r="K388" s="13"/>
      <c r="L388" s="13"/>
      <c r="M388" s="40"/>
    </row>
    <row r="389" spans="1:13" x14ac:dyDescent="0.25">
      <c r="A389" s="12"/>
      <c r="B389" s="34"/>
      <c r="C389" s="13"/>
      <c r="D389" s="13"/>
      <c r="E389" s="13"/>
      <c r="F389" s="13"/>
      <c r="G389" s="13"/>
      <c r="H389" s="13"/>
      <c r="I389" s="13"/>
      <c r="J389" s="13"/>
      <c r="K389" s="13"/>
      <c r="L389" s="13"/>
      <c r="M389" s="40"/>
    </row>
    <row r="390" spans="1:13" x14ac:dyDescent="0.25">
      <c r="A390" s="12"/>
      <c r="B390" s="34"/>
      <c r="C390" s="13"/>
      <c r="D390" s="13"/>
      <c r="E390" s="13"/>
      <c r="F390" s="13"/>
      <c r="G390" s="13"/>
      <c r="H390" s="13"/>
      <c r="I390" s="13"/>
      <c r="J390" s="13"/>
      <c r="K390" s="13"/>
      <c r="L390" s="13"/>
      <c r="M390" s="40"/>
    </row>
    <row r="391" spans="1:13" x14ac:dyDescent="0.25">
      <c r="A391" s="12"/>
      <c r="B391" s="34"/>
      <c r="C391" s="13"/>
      <c r="D391" s="13"/>
      <c r="E391" s="13"/>
      <c r="F391" s="13"/>
      <c r="G391" s="13"/>
      <c r="H391" s="13"/>
      <c r="I391" s="13"/>
      <c r="J391" s="13"/>
      <c r="K391" s="13"/>
      <c r="L391" s="13"/>
      <c r="M391" s="40"/>
    </row>
    <row r="392" spans="1:13" x14ac:dyDescent="0.25">
      <c r="A392" s="12"/>
      <c r="B392" s="34"/>
      <c r="C392" s="13"/>
      <c r="D392" s="13"/>
      <c r="E392" s="13"/>
      <c r="F392" s="13"/>
      <c r="G392" s="13"/>
      <c r="H392" s="13"/>
      <c r="I392" s="13"/>
      <c r="J392" s="13"/>
      <c r="K392" s="13"/>
      <c r="L392" s="13"/>
      <c r="M392" s="40"/>
    </row>
    <row r="393" spans="1:13" x14ac:dyDescent="0.25">
      <c r="A393" s="12"/>
      <c r="B393" s="34"/>
      <c r="C393" s="13"/>
      <c r="D393" s="13"/>
      <c r="E393" s="13"/>
      <c r="F393" s="13"/>
      <c r="G393" s="13"/>
      <c r="H393" s="13"/>
      <c r="I393" s="13"/>
      <c r="J393" s="13"/>
      <c r="K393" s="13"/>
      <c r="L393" s="13"/>
      <c r="M393" s="40"/>
    </row>
    <row r="394" spans="1:13" x14ac:dyDescent="0.25">
      <c r="A394" s="12"/>
      <c r="B394" s="34"/>
      <c r="C394" s="13"/>
      <c r="D394" s="13"/>
      <c r="E394" s="13"/>
      <c r="F394" s="13"/>
      <c r="G394" s="13"/>
      <c r="H394" s="13"/>
      <c r="I394" s="13"/>
      <c r="J394" s="13"/>
      <c r="K394" s="13"/>
      <c r="L394" s="13"/>
      <c r="M394" s="40"/>
    </row>
    <row r="395" spans="1:13" x14ac:dyDescent="0.25">
      <c r="A395" s="12"/>
      <c r="B395" s="34"/>
      <c r="C395" s="13"/>
      <c r="D395" s="13"/>
      <c r="E395" s="13"/>
      <c r="F395" s="13"/>
      <c r="G395" s="13"/>
      <c r="H395" s="13"/>
      <c r="I395" s="13"/>
      <c r="J395" s="13"/>
      <c r="K395" s="13"/>
      <c r="L395" s="13"/>
      <c r="M395" s="40"/>
    </row>
    <row r="396" spans="1:13" x14ac:dyDescent="0.25">
      <c r="A396" s="12"/>
      <c r="B396" s="34"/>
      <c r="C396" s="13"/>
      <c r="D396" s="13"/>
      <c r="E396" s="13"/>
      <c r="F396" s="13"/>
      <c r="G396" s="13"/>
      <c r="H396" s="13"/>
      <c r="I396" s="13"/>
      <c r="J396" s="13"/>
      <c r="K396" s="13"/>
      <c r="L396" s="13"/>
      <c r="M396" s="40"/>
    </row>
    <row r="397" spans="1:13" x14ac:dyDescent="0.25">
      <c r="A397" s="12"/>
      <c r="B397" s="34"/>
      <c r="C397" s="13"/>
      <c r="D397" s="13"/>
      <c r="E397" s="13"/>
      <c r="F397" s="13"/>
      <c r="G397" s="13"/>
      <c r="H397" s="13"/>
      <c r="I397" s="13"/>
      <c r="J397" s="13"/>
      <c r="K397" s="13"/>
      <c r="L397" s="13"/>
      <c r="M397" s="40"/>
    </row>
    <row r="398" spans="1:13" x14ac:dyDescent="0.25">
      <c r="A398" s="12"/>
      <c r="B398" s="34"/>
      <c r="C398" s="13"/>
      <c r="D398" s="13"/>
      <c r="E398" s="13"/>
      <c r="F398" s="13"/>
      <c r="G398" s="13"/>
      <c r="H398" s="13"/>
      <c r="I398" s="13"/>
      <c r="J398" s="13"/>
      <c r="K398" s="13"/>
      <c r="L398" s="13"/>
      <c r="M398" s="40"/>
    </row>
    <row r="399" spans="1:13" x14ac:dyDescent="0.25">
      <c r="A399" s="12"/>
      <c r="B399" s="34"/>
      <c r="C399" s="13"/>
      <c r="D399" s="13"/>
      <c r="E399" s="13"/>
      <c r="F399" s="13"/>
      <c r="G399" s="13"/>
      <c r="H399" s="13"/>
      <c r="I399" s="13"/>
      <c r="J399" s="13"/>
      <c r="K399" s="13"/>
      <c r="L399" s="13"/>
      <c r="M399" s="40"/>
    </row>
    <row r="400" spans="1:13" x14ac:dyDescent="0.25">
      <c r="A400" s="12"/>
      <c r="B400" s="34"/>
      <c r="C400" s="13"/>
      <c r="D400" s="13"/>
      <c r="E400" s="13"/>
      <c r="F400" s="13"/>
      <c r="G400" s="13"/>
      <c r="H400" s="13"/>
      <c r="I400" s="13"/>
      <c r="J400" s="13"/>
      <c r="K400" s="13"/>
      <c r="L400" s="13"/>
      <c r="M400" s="40"/>
    </row>
    <row r="401" spans="1:13" x14ac:dyDescent="0.25">
      <c r="A401" s="12"/>
      <c r="B401" s="34"/>
      <c r="C401" s="13"/>
      <c r="D401" s="13"/>
      <c r="E401" s="13"/>
      <c r="F401" s="13"/>
      <c r="G401" s="13"/>
      <c r="H401" s="13"/>
      <c r="I401" s="13"/>
      <c r="J401" s="13"/>
      <c r="K401" s="13"/>
      <c r="L401" s="13"/>
      <c r="M401" s="40"/>
    </row>
    <row r="402" spans="1:13" x14ac:dyDescent="0.25">
      <c r="A402" s="12"/>
      <c r="B402" s="34"/>
      <c r="C402" s="13"/>
      <c r="D402" s="13"/>
      <c r="E402" s="13"/>
      <c r="F402" s="13"/>
      <c r="G402" s="13"/>
      <c r="H402" s="13"/>
      <c r="I402" s="13"/>
      <c r="J402" s="13"/>
      <c r="K402" s="13"/>
      <c r="L402" s="13"/>
      <c r="M402" s="40"/>
    </row>
    <row r="403" spans="1:13" x14ac:dyDescent="0.25">
      <c r="A403" s="12"/>
      <c r="B403" s="34"/>
      <c r="C403" s="13"/>
      <c r="D403" s="13"/>
      <c r="E403" s="13"/>
      <c r="F403" s="13"/>
      <c r="G403" s="13"/>
      <c r="H403" s="13"/>
      <c r="I403" s="13"/>
      <c r="J403" s="13"/>
      <c r="K403" s="13"/>
      <c r="L403" s="13"/>
      <c r="M403" s="40"/>
    </row>
    <row r="404" spans="1:13" x14ac:dyDescent="0.25">
      <c r="A404" s="12"/>
      <c r="B404" s="34"/>
      <c r="C404" s="13"/>
      <c r="D404" s="13"/>
      <c r="E404" s="13"/>
      <c r="F404" s="13"/>
      <c r="G404" s="13"/>
      <c r="H404" s="13"/>
      <c r="I404" s="13"/>
      <c r="J404" s="13"/>
      <c r="K404" s="13"/>
      <c r="L404" s="13"/>
      <c r="M404" s="40"/>
    </row>
    <row r="405" spans="1:13" x14ac:dyDescent="0.25">
      <c r="A405" s="12"/>
      <c r="B405" s="34"/>
      <c r="C405" s="13"/>
      <c r="D405" s="13"/>
      <c r="E405" s="13"/>
      <c r="F405" s="13"/>
      <c r="G405" s="13"/>
      <c r="H405" s="13"/>
      <c r="I405" s="13"/>
      <c r="J405" s="13"/>
      <c r="K405" s="13"/>
      <c r="L405" s="13"/>
      <c r="M405" s="40"/>
    </row>
    <row r="406" spans="1:13" x14ac:dyDescent="0.25">
      <c r="A406" s="12"/>
      <c r="B406" s="34"/>
      <c r="C406" s="13"/>
      <c r="D406" s="13"/>
      <c r="E406" s="13"/>
      <c r="F406" s="13"/>
      <c r="G406" s="13"/>
      <c r="H406" s="13"/>
      <c r="I406" s="13"/>
      <c r="J406" s="13"/>
      <c r="K406" s="13"/>
      <c r="L406" s="13"/>
      <c r="M406" s="40"/>
    </row>
    <row r="407" spans="1:13" x14ac:dyDescent="0.25">
      <c r="A407" s="12"/>
      <c r="B407" s="34"/>
      <c r="C407" s="13"/>
      <c r="D407" s="13"/>
      <c r="E407" s="13"/>
      <c r="F407" s="13"/>
      <c r="G407" s="13"/>
      <c r="H407" s="13"/>
      <c r="I407" s="13"/>
      <c r="J407" s="13"/>
      <c r="K407" s="13"/>
      <c r="L407" s="13"/>
      <c r="M407" s="40"/>
    </row>
    <row r="408" spans="1:13" x14ac:dyDescent="0.25">
      <c r="A408" s="12"/>
      <c r="B408" s="34"/>
      <c r="C408" s="13"/>
      <c r="D408" s="13"/>
      <c r="E408" s="13"/>
      <c r="F408" s="13"/>
      <c r="G408" s="13"/>
      <c r="H408" s="13"/>
      <c r="I408" s="13"/>
      <c r="J408" s="13"/>
      <c r="K408" s="13"/>
      <c r="L408" s="13"/>
      <c r="M408" s="40"/>
    </row>
    <row r="409" spans="1:13" x14ac:dyDescent="0.25">
      <c r="A409" s="12"/>
      <c r="B409" s="34"/>
      <c r="C409" s="13"/>
      <c r="D409" s="13"/>
      <c r="E409" s="13"/>
      <c r="F409" s="13"/>
      <c r="G409" s="13"/>
      <c r="H409" s="13"/>
      <c r="I409" s="13"/>
      <c r="J409" s="13"/>
      <c r="K409" s="13"/>
      <c r="L409" s="13"/>
      <c r="M409" s="40"/>
    </row>
    <row r="410" spans="1:13" x14ac:dyDescent="0.25">
      <c r="A410" s="12"/>
      <c r="B410" s="34"/>
      <c r="C410" s="13"/>
      <c r="D410" s="13"/>
      <c r="E410" s="13"/>
      <c r="F410" s="13"/>
      <c r="G410" s="13"/>
      <c r="H410" s="13"/>
      <c r="I410" s="13"/>
      <c r="J410" s="13"/>
      <c r="K410" s="13"/>
      <c r="L410" s="13"/>
      <c r="M410" s="40"/>
    </row>
    <row r="411" spans="1:13" x14ac:dyDescent="0.25">
      <c r="A411" s="12"/>
      <c r="B411" s="34"/>
      <c r="C411" s="13"/>
      <c r="D411" s="13"/>
      <c r="E411" s="13"/>
      <c r="F411" s="13"/>
      <c r="G411" s="13"/>
      <c r="H411" s="13"/>
      <c r="I411" s="13"/>
      <c r="J411" s="13"/>
      <c r="K411" s="13"/>
      <c r="L411" s="13"/>
      <c r="M411" s="40"/>
    </row>
    <row r="412" spans="1:13" x14ac:dyDescent="0.25">
      <c r="A412" s="12"/>
      <c r="B412" s="34"/>
      <c r="C412" s="13"/>
      <c r="D412" s="13"/>
      <c r="E412" s="13"/>
      <c r="F412" s="13"/>
      <c r="G412" s="13"/>
      <c r="H412" s="13"/>
      <c r="I412" s="13"/>
      <c r="J412" s="13"/>
      <c r="K412" s="13"/>
      <c r="L412" s="13"/>
      <c r="M412" s="40"/>
    </row>
    <row r="413" spans="1:13" x14ac:dyDescent="0.25">
      <c r="A413" s="12"/>
      <c r="B413" s="34"/>
      <c r="C413" s="13"/>
      <c r="D413" s="13"/>
      <c r="E413" s="13"/>
      <c r="F413" s="13"/>
      <c r="G413" s="13"/>
      <c r="H413" s="13"/>
      <c r="I413" s="13"/>
      <c r="J413" s="13"/>
      <c r="K413" s="13"/>
      <c r="L413" s="13"/>
      <c r="M413" s="40"/>
    </row>
    <row r="414" spans="1:13" x14ac:dyDescent="0.25">
      <c r="A414" s="12"/>
      <c r="B414" s="34"/>
      <c r="C414" s="13"/>
      <c r="D414" s="13"/>
      <c r="E414" s="13"/>
      <c r="F414" s="13"/>
      <c r="G414" s="13"/>
      <c r="H414" s="13"/>
      <c r="I414" s="13"/>
      <c r="J414" s="13"/>
      <c r="K414" s="13"/>
      <c r="L414" s="13"/>
      <c r="M414" s="40"/>
    </row>
    <row r="415" spans="1:13" x14ac:dyDescent="0.25">
      <c r="A415" s="12"/>
      <c r="B415" s="34"/>
      <c r="C415" s="13"/>
      <c r="D415" s="13"/>
      <c r="E415" s="13"/>
      <c r="F415" s="13"/>
      <c r="G415" s="13"/>
      <c r="H415" s="13"/>
      <c r="I415" s="13"/>
      <c r="J415" s="13"/>
      <c r="K415" s="13"/>
      <c r="L415" s="13"/>
      <c r="M415" s="40"/>
    </row>
    <row r="416" spans="1:13" x14ac:dyDescent="0.25">
      <c r="A416" s="12"/>
      <c r="B416" s="34"/>
      <c r="C416" s="13"/>
      <c r="D416" s="13"/>
      <c r="E416" s="13"/>
      <c r="F416" s="13"/>
      <c r="G416" s="13"/>
      <c r="H416" s="13"/>
      <c r="I416" s="13"/>
      <c r="J416" s="13"/>
      <c r="K416" s="13"/>
      <c r="L416" s="13"/>
      <c r="M416" s="40"/>
    </row>
    <row r="417" spans="1:13" x14ac:dyDescent="0.25">
      <c r="A417" s="12"/>
      <c r="B417" s="34"/>
      <c r="C417" s="13"/>
      <c r="D417" s="13"/>
      <c r="E417" s="13"/>
      <c r="F417" s="13"/>
      <c r="G417" s="13"/>
      <c r="H417" s="13"/>
      <c r="I417" s="13"/>
      <c r="J417" s="13"/>
      <c r="K417" s="13"/>
      <c r="L417" s="13"/>
      <c r="M417" s="40"/>
    </row>
    <row r="418" spans="1:13" x14ac:dyDescent="0.25">
      <c r="A418" s="12"/>
      <c r="B418" s="34"/>
      <c r="C418" s="13"/>
      <c r="D418" s="13"/>
      <c r="E418" s="13"/>
      <c r="F418" s="13"/>
      <c r="G418" s="13"/>
      <c r="H418" s="13"/>
      <c r="I418" s="13"/>
      <c r="J418" s="13"/>
      <c r="K418" s="13"/>
      <c r="L418" s="13"/>
      <c r="M418" s="40"/>
    </row>
    <row r="419" spans="1:13" x14ac:dyDescent="0.25">
      <c r="A419" s="12"/>
      <c r="B419" s="34"/>
      <c r="C419" s="13"/>
      <c r="D419" s="13"/>
      <c r="E419" s="13"/>
      <c r="F419" s="13"/>
      <c r="G419" s="13"/>
      <c r="H419" s="13"/>
      <c r="I419" s="13"/>
      <c r="J419" s="13"/>
      <c r="K419" s="13"/>
      <c r="L419" s="13"/>
      <c r="M419" s="40"/>
    </row>
    <row r="420" spans="1:13" x14ac:dyDescent="0.25">
      <c r="A420" s="12"/>
      <c r="B420" s="34"/>
      <c r="C420" s="13"/>
      <c r="D420" s="13"/>
      <c r="E420" s="13"/>
      <c r="F420" s="13"/>
      <c r="G420" s="13"/>
      <c r="H420" s="13"/>
      <c r="I420" s="13"/>
      <c r="J420" s="13"/>
      <c r="K420" s="13"/>
      <c r="L420" s="13"/>
      <c r="M420" s="40"/>
    </row>
    <row r="421" spans="1:13" x14ac:dyDescent="0.25">
      <c r="A421" s="12"/>
      <c r="B421" s="34"/>
      <c r="C421" s="13"/>
      <c r="D421" s="13"/>
      <c r="E421" s="13"/>
      <c r="F421" s="13"/>
      <c r="G421" s="13"/>
      <c r="H421" s="13"/>
      <c r="I421" s="13"/>
      <c r="J421" s="13"/>
      <c r="K421" s="13"/>
      <c r="L421" s="13"/>
      <c r="M421" s="40"/>
    </row>
    <row r="422" spans="1:13" x14ac:dyDescent="0.25">
      <c r="A422" s="12"/>
      <c r="B422" s="34"/>
      <c r="C422" s="13"/>
      <c r="D422" s="13"/>
      <c r="E422" s="13"/>
      <c r="F422" s="13"/>
      <c r="G422" s="13"/>
      <c r="H422" s="13"/>
      <c r="I422" s="13"/>
      <c r="J422" s="13"/>
      <c r="K422" s="13"/>
      <c r="L422" s="13"/>
      <c r="M422" s="40"/>
    </row>
    <row r="423" spans="1:13" x14ac:dyDescent="0.25">
      <c r="A423" s="12"/>
      <c r="B423" s="34"/>
      <c r="C423" s="13"/>
      <c r="D423" s="13"/>
      <c r="E423" s="13"/>
      <c r="F423" s="13"/>
      <c r="G423" s="13"/>
      <c r="H423" s="13"/>
      <c r="I423" s="13"/>
      <c r="J423" s="13"/>
      <c r="K423" s="13"/>
      <c r="L423" s="13"/>
      <c r="M423" s="40"/>
    </row>
    <row r="424" spans="1:13" x14ac:dyDescent="0.25">
      <c r="A424" s="12"/>
      <c r="B424" s="34"/>
      <c r="C424" s="13"/>
      <c r="D424" s="13"/>
      <c r="E424" s="13"/>
      <c r="F424" s="13"/>
      <c r="G424" s="13"/>
      <c r="H424" s="13"/>
      <c r="I424" s="13"/>
      <c r="J424" s="13"/>
      <c r="K424" s="13"/>
      <c r="L424" s="13"/>
      <c r="M424" s="40"/>
    </row>
    <row r="425" spans="1:13" x14ac:dyDescent="0.25">
      <c r="A425" s="12"/>
      <c r="B425" s="34"/>
      <c r="C425" s="13"/>
      <c r="D425" s="13"/>
      <c r="E425" s="13"/>
      <c r="F425" s="13"/>
      <c r="G425" s="13"/>
      <c r="H425" s="13"/>
      <c r="I425" s="13"/>
      <c r="J425" s="13"/>
      <c r="K425" s="13"/>
      <c r="L425" s="13"/>
      <c r="M425" s="40"/>
    </row>
    <row r="426" spans="1:13" x14ac:dyDescent="0.25">
      <c r="A426" s="12"/>
      <c r="B426" s="34"/>
      <c r="C426" s="13"/>
      <c r="D426" s="13"/>
      <c r="E426" s="13"/>
      <c r="F426" s="13"/>
      <c r="G426" s="13"/>
      <c r="H426" s="13"/>
      <c r="I426" s="13"/>
      <c r="J426" s="13"/>
      <c r="K426" s="13"/>
      <c r="L426" s="13"/>
      <c r="M426" s="40"/>
    </row>
    <row r="427" spans="1:13" x14ac:dyDescent="0.25">
      <c r="A427" s="12"/>
      <c r="B427" s="34"/>
      <c r="C427" s="13"/>
      <c r="D427" s="13"/>
      <c r="E427" s="13"/>
      <c r="F427" s="13"/>
      <c r="G427" s="13"/>
      <c r="H427" s="13"/>
      <c r="I427" s="13"/>
      <c r="J427" s="13"/>
      <c r="K427" s="13"/>
      <c r="L427" s="13"/>
      <c r="M427" s="40"/>
    </row>
    <row r="428" spans="1:13" x14ac:dyDescent="0.25">
      <c r="A428" s="12"/>
      <c r="B428" s="34"/>
      <c r="C428" s="13"/>
      <c r="D428" s="13"/>
      <c r="E428" s="13"/>
      <c r="F428" s="13"/>
      <c r="G428" s="13"/>
      <c r="H428" s="13"/>
      <c r="I428" s="13"/>
      <c r="J428" s="13"/>
      <c r="K428" s="13"/>
      <c r="L428" s="13"/>
      <c r="M428" s="40"/>
    </row>
    <row r="429" spans="1:13" x14ac:dyDescent="0.25">
      <c r="A429" s="12"/>
      <c r="B429" s="34"/>
      <c r="C429" s="13"/>
      <c r="D429" s="13"/>
      <c r="E429" s="13"/>
      <c r="F429" s="13"/>
      <c r="G429" s="13"/>
      <c r="H429" s="13"/>
      <c r="I429" s="13"/>
      <c r="J429" s="13"/>
      <c r="K429" s="13"/>
      <c r="L429" s="13"/>
      <c r="M429" s="40"/>
    </row>
    <row r="430" spans="1:13" x14ac:dyDescent="0.25">
      <c r="A430" s="12"/>
      <c r="B430" s="34"/>
      <c r="C430" s="13"/>
      <c r="D430" s="13"/>
      <c r="E430" s="13"/>
      <c r="F430" s="13"/>
      <c r="G430" s="13"/>
      <c r="H430" s="13"/>
      <c r="I430" s="13"/>
      <c r="J430" s="13"/>
      <c r="K430" s="13"/>
      <c r="L430" s="13"/>
      <c r="M430" s="40"/>
    </row>
    <row r="431" spans="1:13" x14ac:dyDescent="0.25">
      <c r="A431" s="12"/>
      <c r="B431" s="34"/>
      <c r="C431" s="13"/>
      <c r="D431" s="13"/>
      <c r="E431" s="13"/>
      <c r="F431" s="13"/>
      <c r="G431" s="13"/>
      <c r="H431" s="13"/>
      <c r="I431" s="13"/>
      <c r="J431" s="13"/>
      <c r="K431" s="13"/>
      <c r="L431" s="13"/>
      <c r="M431" s="40"/>
    </row>
    <row r="432" spans="1:13" x14ac:dyDescent="0.25">
      <c r="A432" s="12"/>
      <c r="B432" s="34"/>
      <c r="C432" s="13"/>
      <c r="D432" s="13"/>
      <c r="E432" s="13"/>
      <c r="F432" s="13"/>
      <c r="G432" s="13"/>
      <c r="H432" s="13"/>
      <c r="I432" s="13"/>
      <c r="J432" s="13"/>
      <c r="K432" s="13"/>
      <c r="L432" s="13"/>
      <c r="M432" s="40"/>
    </row>
    <row r="433" spans="1:13" x14ac:dyDescent="0.25">
      <c r="A433" s="12"/>
      <c r="B433" s="34"/>
      <c r="C433" s="13"/>
      <c r="D433" s="13"/>
      <c r="E433" s="13"/>
      <c r="F433" s="13"/>
      <c r="G433" s="13"/>
      <c r="H433" s="13"/>
      <c r="I433" s="13"/>
      <c r="J433" s="13"/>
      <c r="K433" s="13"/>
      <c r="L433" s="13"/>
      <c r="M433" s="40"/>
    </row>
    <row r="434" spans="1:13" x14ac:dyDescent="0.25">
      <c r="A434" s="12"/>
      <c r="B434" s="34"/>
      <c r="C434" s="13"/>
      <c r="D434" s="13"/>
      <c r="E434" s="13"/>
      <c r="F434" s="13"/>
      <c r="G434" s="13"/>
      <c r="H434" s="13"/>
      <c r="I434" s="13"/>
      <c r="J434" s="13"/>
      <c r="K434" s="13"/>
      <c r="L434" s="13"/>
      <c r="M434" s="40"/>
    </row>
    <row r="435" spans="1:13" x14ac:dyDescent="0.25">
      <c r="A435" s="12"/>
      <c r="B435" s="34"/>
      <c r="C435" s="13"/>
      <c r="D435" s="13"/>
      <c r="E435" s="13"/>
      <c r="F435" s="13"/>
      <c r="G435" s="13"/>
      <c r="H435" s="13"/>
      <c r="I435" s="13"/>
      <c r="J435" s="13"/>
      <c r="K435" s="13"/>
      <c r="L435" s="13"/>
      <c r="M435" s="40"/>
    </row>
    <row r="436" spans="1:13" x14ac:dyDescent="0.25">
      <c r="A436" s="12"/>
      <c r="B436" s="34"/>
      <c r="C436" s="13"/>
      <c r="D436" s="13"/>
      <c r="E436" s="13"/>
      <c r="F436" s="13"/>
      <c r="G436" s="13"/>
      <c r="H436" s="13"/>
      <c r="I436" s="13"/>
      <c r="J436" s="13"/>
      <c r="K436" s="13"/>
      <c r="L436" s="13"/>
      <c r="M436" s="40"/>
    </row>
    <row r="437" spans="1:13" x14ac:dyDescent="0.25">
      <c r="A437" s="12"/>
      <c r="B437" s="34"/>
      <c r="C437" s="13"/>
      <c r="D437" s="13"/>
      <c r="E437" s="13"/>
      <c r="F437" s="13"/>
      <c r="G437" s="13"/>
      <c r="H437" s="13"/>
      <c r="I437" s="13"/>
      <c r="J437" s="13"/>
      <c r="K437" s="13"/>
      <c r="L437" s="13"/>
      <c r="M437" s="40"/>
    </row>
    <row r="438" spans="1:13" x14ac:dyDescent="0.25">
      <c r="A438" s="12"/>
      <c r="B438" s="34"/>
      <c r="C438" s="13"/>
      <c r="D438" s="13"/>
      <c r="E438" s="13"/>
      <c r="F438" s="13"/>
      <c r="G438" s="13"/>
      <c r="H438" s="13"/>
      <c r="I438" s="13"/>
      <c r="J438" s="13"/>
      <c r="K438" s="13"/>
      <c r="L438" s="13"/>
      <c r="M438" s="40"/>
    </row>
    <row r="439" spans="1:13" x14ac:dyDescent="0.25">
      <c r="A439" s="12"/>
      <c r="B439" s="34"/>
      <c r="C439" s="13"/>
      <c r="D439" s="13"/>
      <c r="E439" s="13"/>
      <c r="F439" s="13"/>
      <c r="G439" s="13"/>
      <c r="H439" s="13"/>
      <c r="I439" s="13"/>
      <c r="J439" s="13"/>
      <c r="K439" s="13"/>
      <c r="L439" s="13"/>
      <c r="M439" s="40"/>
    </row>
    <row r="440" spans="1:13" x14ac:dyDescent="0.25">
      <c r="A440" s="12"/>
      <c r="B440" s="34"/>
      <c r="C440" s="13"/>
      <c r="D440" s="13"/>
      <c r="E440" s="13"/>
      <c r="F440" s="13"/>
      <c r="G440" s="13"/>
      <c r="H440" s="13"/>
      <c r="I440" s="13"/>
      <c r="J440" s="13"/>
      <c r="K440" s="13"/>
      <c r="L440" s="13"/>
      <c r="M440" s="40"/>
    </row>
    <row r="441" spans="1:13" x14ac:dyDescent="0.25">
      <c r="A441" s="12"/>
      <c r="B441" s="34"/>
      <c r="C441" s="13"/>
      <c r="D441" s="13"/>
      <c r="E441" s="13"/>
      <c r="F441" s="13"/>
      <c r="G441" s="13"/>
      <c r="H441" s="13"/>
      <c r="I441" s="13"/>
      <c r="J441" s="13"/>
      <c r="K441" s="13"/>
      <c r="L441" s="13"/>
      <c r="M441" s="40"/>
    </row>
    <row r="442" spans="1:13" x14ac:dyDescent="0.25">
      <c r="A442" s="12"/>
      <c r="B442" s="34"/>
      <c r="C442" s="13"/>
      <c r="D442" s="13"/>
      <c r="E442" s="13"/>
      <c r="F442" s="13"/>
      <c r="G442" s="13"/>
      <c r="H442" s="13"/>
      <c r="I442" s="13"/>
      <c r="J442" s="13"/>
      <c r="K442" s="13"/>
      <c r="L442" s="13"/>
      <c r="M442" s="40"/>
    </row>
    <row r="443" spans="1:13" x14ac:dyDescent="0.25">
      <c r="A443" s="12"/>
      <c r="B443" s="34"/>
      <c r="C443" s="13"/>
      <c r="D443" s="13"/>
      <c r="E443" s="13"/>
      <c r="F443" s="13"/>
      <c r="G443" s="13"/>
      <c r="H443" s="13"/>
      <c r="I443" s="13"/>
      <c r="J443" s="13"/>
      <c r="K443" s="13"/>
      <c r="L443" s="13"/>
      <c r="M443" s="40"/>
    </row>
    <row r="444" spans="1:13" x14ac:dyDescent="0.25">
      <c r="A444" s="12"/>
      <c r="B444" s="34"/>
      <c r="C444" s="13"/>
      <c r="D444" s="13"/>
      <c r="E444" s="13"/>
      <c r="F444" s="13"/>
      <c r="G444" s="13"/>
      <c r="H444" s="13"/>
      <c r="I444" s="13"/>
      <c r="J444" s="13"/>
      <c r="K444" s="13"/>
      <c r="L444" s="13"/>
      <c r="M444" s="40"/>
    </row>
    <row r="445" spans="1:13" x14ac:dyDescent="0.25">
      <c r="A445" s="12"/>
      <c r="B445" s="34"/>
      <c r="C445" s="13"/>
      <c r="D445" s="13"/>
      <c r="E445" s="13"/>
      <c r="F445" s="13"/>
      <c r="G445" s="13"/>
      <c r="H445" s="13"/>
      <c r="I445" s="13"/>
      <c r="J445" s="13"/>
      <c r="K445" s="13"/>
      <c r="L445" s="13"/>
      <c r="M445" s="40"/>
    </row>
    <row r="446" spans="1:13" x14ac:dyDescent="0.25">
      <c r="A446" s="12"/>
      <c r="B446" s="34"/>
      <c r="C446" s="13"/>
      <c r="D446" s="13"/>
      <c r="E446" s="13"/>
      <c r="F446" s="13"/>
      <c r="G446" s="13"/>
      <c r="H446" s="13"/>
      <c r="I446" s="13"/>
      <c r="J446" s="13"/>
      <c r="K446" s="13"/>
      <c r="L446" s="13"/>
      <c r="M446" s="40"/>
    </row>
    <row r="447" spans="1:13" x14ac:dyDescent="0.25">
      <c r="A447" s="12"/>
      <c r="B447" s="34"/>
      <c r="C447" s="13"/>
      <c r="D447" s="13"/>
      <c r="E447" s="13"/>
      <c r="F447" s="13"/>
      <c r="G447" s="13"/>
      <c r="H447" s="13"/>
      <c r="I447" s="13"/>
      <c r="J447" s="13"/>
      <c r="K447" s="13"/>
      <c r="L447" s="13"/>
      <c r="M447" s="40"/>
    </row>
    <row r="448" spans="1:13" x14ac:dyDescent="0.25">
      <c r="A448" s="12"/>
      <c r="B448" s="34"/>
      <c r="C448" s="13"/>
      <c r="D448" s="13"/>
      <c r="E448" s="13"/>
      <c r="F448" s="13"/>
      <c r="G448" s="13"/>
      <c r="H448" s="13"/>
      <c r="I448" s="13"/>
      <c r="J448" s="13"/>
      <c r="K448" s="13"/>
      <c r="L448" s="13"/>
      <c r="M448" s="40"/>
    </row>
    <row r="449" spans="1:13" x14ac:dyDescent="0.25">
      <c r="A449" s="12"/>
      <c r="B449" s="34"/>
      <c r="C449" s="13"/>
      <c r="D449" s="13"/>
      <c r="E449" s="13"/>
      <c r="F449" s="13"/>
      <c r="G449" s="13"/>
      <c r="H449" s="13"/>
      <c r="I449" s="13"/>
      <c r="J449" s="13"/>
      <c r="K449" s="13"/>
      <c r="L449" s="13"/>
      <c r="M449" s="40"/>
    </row>
    <row r="450" spans="1:13" x14ac:dyDescent="0.25">
      <c r="A450" s="12"/>
      <c r="B450" s="34"/>
      <c r="C450" s="13"/>
      <c r="D450" s="13"/>
      <c r="E450" s="13"/>
      <c r="F450" s="13"/>
      <c r="G450" s="13"/>
      <c r="H450" s="13"/>
      <c r="I450" s="13"/>
      <c r="J450" s="13"/>
      <c r="K450" s="13"/>
      <c r="L450" s="13"/>
      <c r="M450" s="40"/>
    </row>
    <row r="451" spans="1:13" x14ac:dyDescent="0.25">
      <c r="A451" s="12"/>
      <c r="B451" s="34"/>
      <c r="C451" s="13"/>
      <c r="D451" s="13"/>
      <c r="E451" s="13"/>
      <c r="F451" s="13"/>
      <c r="G451" s="13"/>
      <c r="H451" s="13"/>
      <c r="I451" s="13"/>
      <c r="J451" s="13"/>
      <c r="K451" s="13"/>
      <c r="L451" s="13"/>
      <c r="M451" s="40"/>
    </row>
    <row r="452" spans="1:13" x14ac:dyDescent="0.25">
      <c r="A452" s="12"/>
      <c r="B452" s="34"/>
      <c r="C452" s="13"/>
      <c r="D452" s="13"/>
      <c r="E452" s="13"/>
      <c r="F452" s="13"/>
      <c r="G452" s="13"/>
      <c r="H452" s="13"/>
      <c r="I452" s="13"/>
      <c r="J452" s="13"/>
      <c r="K452" s="13"/>
      <c r="L452" s="13"/>
      <c r="M452" s="40"/>
    </row>
    <row r="453" spans="1:13" x14ac:dyDescent="0.25">
      <c r="A453" s="12"/>
      <c r="B453" s="34"/>
      <c r="C453" s="13"/>
      <c r="D453" s="13"/>
      <c r="E453" s="13"/>
      <c r="F453" s="13"/>
      <c r="G453" s="13"/>
      <c r="H453" s="13"/>
      <c r="I453" s="13"/>
      <c r="J453" s="13"/>
      <c r="K453" s="13"/>
      <c r="L453" s="13"/>
      <c r="M453" s="40"/>
    </row>
    <row r="454" spans="1:13" x14ac:dyDescent="0.25">
      <c r="A454" s="12"/>
      <c r="B454" s="34"/>
      <c r="C454" s="13"/>
      <c r="D454" s="13"/>
      <c r="E454" s="13"/>
      <c r="F454" s="13"/>
      <c r="G454" s="13"/>
      <c r="H454" s="13"/>
      <c r="I454" s="13"/>
      <c r="J454" s="13"/>
      <c r="K454" s="13"/>
      <c r="L454" s="13"/>
      <c r="M454" s="40"/>
    </row>
    <row r="455" spans="1:13" x14ac:dyDescent="0.25">
      <c r="A455" s="12"/>
      <c r="B455" s="34"/>
      <c r="C455" s="13"/>
      <c r="D455" s="13"/>
      <c r="E455" s="13"/>
      <c r="F455" s="13"/>
      <c r="G455" s="13"/>
      <c r="H455" s="13"/>
      <c r="I455" s="13"/>
      <c r="J455" s="13"/>
      <c r="K455" s="13"/>
      <c r="L455" s="13"/>
      <c r="M455" s="40"/>
    </row>
    <row r="456" spans="1:13" x14ac:dyDescent="0.25">
      <c r="A456" s="12"/>
      <c r="B456" s="34"/>
      <c r="C456" s="13"/>
      <c r="D456" s="13"/>
      <c r="E456" s="13"/>
      <c r="F456" s="13"/>
      <c r="G456" s="13"/>
      <c r="H456" s="13"/>
      <c r="I456" s="13"/>
      <c r="J456" s="13"/>
      <c r="K456" s="13"/>
      <c r="L456" s="13"/>
      <c r="M456" s="40"/>
    </row>
    <row r="457" spans="1:13" x14ac:dyDescent="0.25">
      <c r="A457" s="12"/>
      <c r="B457" s="34"/>
      <c r="C457" s="13"/>
      <c r="D457" s="13"/>
      <c r="E457" s="13"/>
      <c r="F457" s="13"/>
      <c r="G457" s="13"/>
      <c r="H457" s="13"/>
      <c r="I457" s="13"/>
      <c r="J457" s="13"/>
      <c r="K457" s="13"/>
      <c r="L457" s="13"/>
      <c r="M457" s="40"/>
    </row>
    <row r="458" spans="1:13" x14ac:dyDescent="0.25">
      <c r="A458" s="12"/>
      <c r="B458" s="34"/>
      <c r="C458" s="13"/>
      <c r="D458" s="13"/>
      <c r="E458" s="13"/>
      <c r="F458" s="13"/>
      <c r="G458" s="13"/>
      <c r="H458" s="13"/>
      <c r="I458" s="13"/>
      <c r="J458" s="13"/>
      <c r="K458" s="13"/>
      <c r="L458" s="13"/>
      <c r="M458" s="40"/>
    </row>
    <row r="459" spans="1:13" x14ac:dyDescent="0.25">
      <c r="A459" s="12"/>
      <c r="B459" s="34"/>
      <c r="C459" s="13"/>
      <c r="D459" s="13"/>
      <c r="E459" s="13"/>
      <c r="F459" s="13"/>
      <c r="G459" s="13"/>
      <c r="H459" s="13"/>
      <c r="I459" s="13"/>
      <c r="J459" s="13"/>
      <c r="K459" s="13"/>
      <c r="L459" s="13"/>
      <c r="M459" s="40"/>
    </row>
    <row r="460" spans="1:13" x14ac:dyDescent="0.25">
      <c r="A460" s="12"/>
      <c r="B460" s="34"/>
      <c r="C460" s="13"/>
      <c r="D460" s="13"/>
      <c r="E460" s="13"/>
      <c r="F460" s="13"/>
      <c r="G460" s="13"/>
      <c r="H460" s="13"/>
      <c r="I460" s="13"/>
      <c r="J460" s="13"/>
      <c r="K460" s="13"/>
      <c r="L460" s="13"/>
      <c r="M460" s="40"/>
    </row>
    <row r="461" spans="1:13" x14ac:dyDescent="0.25">
      <c r="A461" s="12"/>
      <c r="B461" s="34"/>
      <c r="C461" s="13"/>
      <c r="D461" s="13"/>
      <c r="E461" s="13"/>
      <c r="F461" s="13"/>
      <c r="G461" s="13"/>
      <c r="H461" s="13"/>
      <c r="I461" s="13"/>
      <c r="J461" s="13"/>
      <c r="K461" s="13"/>
      <c r="L461" s="13"/>
      <c r="M461" s="40"/>
    </row>
    <row r="462" spans="1:13" x14ac:dyDescent="0.25">
      <c r="A462" s="12"/>
      <c r="B462" s="34"/>
      <c r="C462" s="13"/>
      <c r="D462" s="13"/>
      <c r="E462" s="13"/>
      <c r="F462" s="13"/>
      <c r="G462" s="13"/>
      <c r="H462" s="13"/>
      <c r="I462" s="13"/>
      <c r="J462" s="13"/>
      <c r="K462" s="13"/>
      <c r="L462" s="13"/>
      <c r="M462" s="40"/>
    </row>
    <row r="463" spans="1:13" x14ac:dyDescent="0.25">
      <c r="A463" s="12"/>
      <c r="B463" s="34"/>
      <c r="C463" s="13"/>
      <c r="D463" s="13"/>
      <c r="E463" s="13"/>
      <c r="F463" s="13"/>
      <c r="G463" s="13"/>
      <c r="H463" s="13"/>
      <c r="I463" s="13"/>
      <c r="J463" s="13"/>
      <c r="K463" s="13"/>
      <c r="L463" s="13"/>
      <c r="M463" s="40"/>
    </row>
    <row r="464" spans="1:13" x14ac:dyDescent="0.25">
      <c r="A464" s="12"/>
      <c r="B464" s="34"/>
      <c r="C464" s="13"/>
      <c r="D464" s="13"/>
      <c r="E464" s="13"/>
      <c r="F464" s="13"/>
      <c r="G464" s="13"/>
      <c r="H464" s="13"/>
      <c r="I464" s="13"/>
      <c r="J464" s="13"/>
      <c r="K464" s="13"/>
      <c r="L464" s="13"/>
      <c r="M464" s="40"/>
    </row>
    <row r="465" spans="1:13" x14ac:dyDescent="0.25">
      <c r="A465" s="12"/>
      <c r="B465" s="34"/>
      <c r="C465" s="13"/>
      <c r="D465" s="13"/>
      <c r="E465" s="13"/>
      <c r="F465" s="13"/>
      <c r="G465" s="13"/>
      <c r="H465" s="13"/>
      <c r="I465" s="13"/>
      <c r="J465" s="13"/>
      <c r="K465" s="13"/>
      <c r="L465" s="13"/>
      <c r="M465" s="40"/>
    </row>
    <row r="466" spans="1:13" x14ac:dyDescent="0.25">
      <c r="A466" s="12"/>
      <c r="B466" s="34"/>
      <c r="C466" s="13"/>
      <c r="D466" s="13"/>
      <c r="E466" s="13"/>
      <c r="F466" s="13"/>
      <c r="G466" s="13"/>
      <c r="H466" s="13"/>
      <c r="I466" s="13"/>
      <c r="J466" s="13"/>
      <c r="K466" s="13"/>
      <c r="L466" s="13"/>
      <c r="M466" s="40"/>
    </row>
    <row r="467" spans="1:13" x14ac:dyDescent="0.25">
      <c r="A467" s="12"/>
      <c r="B467" s="34"/>
      <c r="C467" s="13"/>
      <c r="D467" s="13"/>
      <c r="E467" s="13"/>
      <c r="F467" s="13"/>
      <c r="G467" s="13"/>
      <c r="H467" s="13"/>
      <c r="I467" s="13"/>
      <c r="J467" s="13"/>
      <c r="K467" s="13"/>
      <c r="L467" s="13"/>
      <c r="M467" s="40"/>
    </row>
    <row r="468" spans="1:13" x14ac:dyDescent="0.25">
      <c r="A468" s="12"/>
      <c r="B468" s="34"/>
      <c r="C468" s="13"/>
      <c r="D468" s="13"/>
      <c r="E468" s="13"/>
      <c r="F468" s="13"/>
      <c r="G468" s="13"/>
      <c r="H468" s="13"/>
      <c r="I468" s="13"/>
      <c r="J468" s="13"/>
      <c r="K468" s="13"/>
      <c r="L468" s="13"/>
      <c r="M468" s="40"/>
    </row>
    <row r="469" spans="1:13" x14ac:dyDescent="0.25">
      <c r="A469" s="12"/>
      <c r="B469" s="34"/>
      <c r="C469" s="13"/>
      <c r="D469" s="13"/>
      <c r="E469" s="13"/>
      <c r="F469" s="13"/>
      <c r="G469" s="13"/>
      <c r="H469" s="13"/>
      <c r="I469" s="13"/>
      <c r="J469" s="13"/>
      <c r="K469" s="13"/>
      <c r="L469" s="13"/>
      <c r="M469" s="40"/>
    </row>
    <row r="470" spans="1:13" x14ac:dyDescent="0.25">
      <c r="A470" s="12"/>
      <c r="B470" s="34"/>
      <c r="C470" s="13"/>
      <c r="D470" s="13"/>
      <c r="E470" s="13"/>
      <c r="F470" s="13"/>
      <c r="G470" s="13"/>
      <c r="H470" s="13"/>
      <c r="I470" s="13"/>
      <c r="J470" s="13"/>
      <c r="K470" s="13"/>
      <c r="L470" s="13"/>
      <c r="M470" s="40"/>
    </row>
    <row r="471" spans="1:13" x14ac:dyDescent="0.25">
      <c r="A471" s="12"/>
      <c r="B471" s="34"/>
      <c r="C471" s="13"/>
      <c r="D471" s="13"/>
      <c r="E471" s="13"/>
      <c r="F471" s="13"/>
      <c r="G471" s="13"/>
      <c r="H471" s="13"/>
      <c r="I471" s="13"/>
      <c r="J471" s="13"/>
      <c r="K471" s="13"/>
      <c r="L471" s="13"/>
      <c r="M471" s="40"/>
    </row>
    <row r="472" spans="1:13" x14ac:dyDescent="0.25">
      <c r="A472" s="12"/>
      <c r="B472" s="34"/>
      <c r="C472" s="13"/>
      <c r="D472" s="13"/>
      <c r="E472" s="13"/>
      <c r="F472" s="13"/>
      <c r="G472" s="13"/>
      <c r="H472" s="13"/>
      <c r="I472" s="13"/>
      <c r="J472" s="13"/>
      <c r="K472" s="13"/>
      <c r="L472" s="13"/>
      <c r="M472" s="40"/>
    </row>
    <row r="473" spans="1:13" x14ac:dyDescent="0.25">
      <c r="A473" s="12"/>
      <c r="B473" s="34"/>
      <c r="C473" s="13"/>
      <c r="D473" s="13"/>
      <c r="E473" s="13"/>
      <c r="F473" s="13"/>
      <c r="G473" s="13"/>
      <c r="H473" s="13"/>
      <c r="I473" s="13"/>
      <c r="J473" s="13"/>
      <c r="K473" s="13"/>
      <c r="L473" s="13"/>
      <c r="M473" s="40"/>
    </row>
    <row r="474" spans="1:13" x14ac:dyDescent="0.25">
      <c r="A474" s="12"/>
      <c r="B474" s="34"/>
      <c r="C474" s="13"/>
      <c r="D474" s="13"/>
      <c r="E474" s="13"/>
      <c r="F474" s="13"/>
      <c r="G474" s="13"/>
      <c r="H474" s="13"/>
      <c r="I474" s="13"/>
      <c r="J474" s="13"/>
      <c r="K474" s="13"/>
      <c r="L474" s="13"/>
      <c r="M474" s="40"/>
    </row>
    <row r="475" spans="1:13" x14ac:dyDescent="0.25">
      <c r="A475" s="12"/>
      <c r="B475" s="34"/>
      <c r="C475" s="13"/>
      <c r="D475" s="13"/>
      <c r="E475" s="13"/>
      <c r="F475" s="13"/>
      <c r="G475" s="13"/>
      <c r="H475" s="13"/>
      <c r="I475" s="13"/>
      <c r="J475" s="13"/>
      <c r="K475" s="13"/>
      <c r="L475" s="13"/>
      <c r="M475" s="40"/>
    </row>
    <row r="476" spans="1:13" x14ac:dyDescent="0.25">
      <c r="A476" s="12"/>
      <c r="B476" s="34"/>
      <c r="C476" s="13"/>
      <c r="D476" s="13"/>
      <c r="E476" s="13"/>
      <c r="F476" s="13"/>
      <c r="G476" s="13"/>
      <c r="H476" s="13"/>
      <c r="I476" s="13"/>
      <c r="J476" s="13"/>
      <c r="K476" s="13"/>
      <c r="L476" s="13"/>
      <c r="M476" s="40"/>
    </row>
    <row r="477" spans="1:13" x14ac:dyDescent="0.25">
      <c r="A477" s="12"/>
      <c r="B477" s="34"/>
      <c r="C477" s="13"/>
      <c r="D477" s="13"/>
      <c r="E477" s="13"/>
      <c r="F477" s="13"/>
      <c r="G477" s="13"/>
      <c r="H477" s="13"/>
      <c r="I477" s="13"/>
      <c r="J477" s="13"/>
      <c r="K477" s="13"/>
      <c r="L477" s="13"/>
      <c r="M477" s="40"/>
    </row>
    <row r="478" spans="1:13" x14ac:dyDescent="0.25">
      <c r="A478" s="12"/>
      <c r="B478" s="34"/>
      <c r="C478" s="13"/>
      <c r="D478" s="13"/>
      <c r="E478" s="13"/>
      <c r="F478" s="13"/>
      <c r="G478" s="13"/>
      <c r="H478" s="13"/>
      <c r="I478" s="13"/>
      <c r="J478" s="13"/>
      <c r="K478" s="13"/>
      <c r="L478" s="13"/>
      <c r="M478" s="40"/>
    </row>
    <row r="479" spans="1:13" x14ac:dyDescent="0.25">
      <c r="A479" s="12"/>
      <c r="B479" s="34"/>
      <c r="C479" s="13"/>
      <c r="D479" s="13"/>
      <c r="E479" s="13"/>
      <c r="F479" s="13"/>
      <c r="G479" s="13"/>
      <c r="H479" s="13"/>
      <c r="I479" s="13"/>
      <c r="J479" s="13"/>
      <c r="K479" s="13"/>
      <c r="L479" s="13"/>
      <c r="M479" s="40"/>
    </row>
    <row r="480" spans="1:13" x14ac:dyDescent="0.25">
      <c r="A480" s="12"/>
      <c r="B480" s="34"/>
      <c r="C480" s="13"/>
      <c r="D480" s="13"/>
      <c r="E480" s="13"/>
      <c r="F480" s="13"/>
      <c r="G480" s="13"/>
      <c r="H480" s="13"/>
      <c r="I480" s="13"/>
      <c r="J480" s="13"/>
      <c r="K480" s="13"/>
      <c r="L480" s="13"/>
      <c r="M480" s="40"/>
    </row>
    <row r="481" spans="1:13" x14ac:dyDescent="0.25">
      <c r="A481" s="12"/>
      <c r="B481" s="34"/>
      <c r="C481" s="13"/>
      <c r="D481" s="13"/>
      <c r="E481" s="13"/>
      <c r="F481" s="13"/>
      <c r="G481" s="13"/>
      <c r="H481" s="13"/>
      <c r="I481" s="13"/>
      <c r="J481" s="13"/>
      <c r="K481" s="13"/>
      <c r="L481" s="13"/>
      <c r="M481" s="40"/>
    </row>
    <row r="482" spans="1:13" x14ac:dyDescent="0.25">
      <c r="A482" s="12"/>
      <c r="B482" s="34"/>
      <c r="C482" s="13"/>
      <c r="D482" s="13"/>
      <c r="E482" s="13"/>
      <c r="F482" s="13"/>
      <c r="G482" s="13"/>
      <c r="H482" s="13"/>
      <c r="I482" s="13"/>
      <c r="J482" s="13"/>
      <c r="K482" s="13"/>
      <c r="L482" s="13"/>
      <c r="M482" s="40"/>
    </row>
    <row r="483" spans="1:13" x14ac:dyDescent="0.25">
      <c r="A483" s="12"/>
      <c r="B483" s="34"/>
      <c r="C483" s="13"/>
      <c r="D483" s="13"/>
      <c r="E483" s="13"/>
      <c r="F483" s="13"/>
      <c r="G483" s="13"/>
      <c r="H483" s="13"/>
      <c r="I483" s="13"/>
      <c r="J483" s="13"/>
      <c r="K483" s="13"/>
      <c r="L483" s="13"/>
      <c r="M483" s="40"/>
    </row>
    <row r="484" spans="1:13" x14ac:dyDescent="0.25">
      <c r="A484" s="12"/>
      <c r="B484" s="34"/>
      <c r="C484" s="13"/>
      <c r="D484" s="13"/>
      <c r="E484" s="13"/>
      <c r="F484" s="13"/>
      <c r="G484" s="13"/>
      <c r="H484" s="13"/>
      <c r="I484" s="13"/>
      <c r="J484" s="13"/>
      <c r="K484" s="13"/>
      <c r="L484" s="13"/>
      <c r="M484" s="40"/>
    </row>
    <row r="485" spans="1:13" x14ac:dyDescent="0.25">
      <c r="A485" s="12"/>
      <c r="B485" s="34"/>
      <c r="C485" s="13"/>
      <c r="D485" s="13"/>
      <c r="E485" s="13"/>
      <c r="F485" s="13"/>
      <c r="G485" s="13"/>
      <c r="H485" s="13"/>
      <c r="I485" s="13"/>
      <c r="J485" s="13"/>
      <c r="K485" s="13"/>
      <c r="L485" s="13"/>
      <c r="M485" s="40"/>
    </row>
    <row r="486" spans="1:13" x14ac:dyDescent="0.25">
      <c r="A486" s="12"/>
      <c r="B486" s="34"/>
      <c r="C486" s="13"/>
      <c r="D486" s="13"/>
      <c r="E486" s="13"/>
      <c r="F486" s="13"/>
      <c r="G486" s="13"/>
      <c r="H486" s="13"/>
      <c r="I486" s="13"/>
      <c r="J486" s="13"/>
      <c r="K486" s="13"/>
      <c r="L486" s="13"/>
      <c r="M486" s="40"/>
    </row>
    <row r="487" spans="1:13" x14ac:dyDescent="0.25">
      <c r="A487" s="12"/>
      <c r="B487" s="34"/>
      <c r="C487" s="13"/>
      <c r="D487" s="13"/>
      <c r="E487" s="13"/>
      <c r="F487" s="13"/>
      <c r="G487" s="13"/>
      <c r="H487" s="13"/>
      <c r="I487" s="13"/>
      <c r="J487" s="13"/>
      <c r="K487" s="13"/>
      <c r="L487" s="13"/>
      <c r="M487" s="40"/>
    </row>
    <row r="488" spans="1:13" x14ac:dyDescent="0.25">
      <c r="A488" s="12"/>
      <c r="B488" s="34"/>
      <c r="C488" s="13"/>
      <c r="D488" s="13"/>
      <c r="E488" s="13"/>
      <c r="F488" s="13"/>
      <c r="G488" s="13"/>
      <c r="H488" s="13"/>
      <c r="I488" s="13"/>
      <c r="J488" s="13"/>
      <c r="K488" s="13"/>
      <c r="L488" s="13"/>
      <c r="M488" s="40"/>
    </row>
    <row r="489" spans="1:13" x14ac:dyDescent="0.25">
      <c r="A489" s="12"/>
      <c r="B489" s="34"/>
      <c r="C489" s="13"/>
      <c r="D489" s="13"/>
      <c r="E489" s="13"/>
      <c r="F489" s="13"/>
      <c r="G489" s="13"/>
      <c r="H489" s="13"/>
      <c r="I489" s="13"/>
      <c r="J489" s="13"/>
      <c r="K489" s="13"/>
      <c r="L489" s="13"/>
      <c r="M489" s="40"/>
    </row>
    <row r="490" spans="1:13" x14ac:dyDescent="0.25">
      <c r="A490" s="12"/>
      <c r="B490" s="34"/>
      <c r="C490" s="13"/>
      <c r="D490" s="13"/>
      <c r="E490" s="13"/>
      <c r="F490" s="13"/>
      <c r="G490" s="13"/>
      <c r="H490" s="13"/>
      <c r="I490" s="13"/>
      <c r="J490" s="13"/>
      <c r="K490" s="13"/>
      <c r="L490" s="13"/>
      <c r="M490" s="40"/>
    </row>
    <row r="491" spans="1:13" x14ac:dyDescent="0.25">
      <c r="A491" s="12"/>
      <c r="B491" s="34"/>
      <c r="C491" s="13"/>
      <c r="D491" s="13"/>
      <c r="E491" s="13"/>
      <c r="F491" s="13"/>
      <c r="G491" s="13"/>
      <c r="H491" s="13"/>
      <c r="I491" s="13"/>
      <c r="J491" s="13"/>
      <c r="K491" s="13"/>
      <c r="L491" s="13"/>
      <c r="M491" s="40"/>
    </row>
    <row r="492" spans="1:13" x14ac:dyDescent="0.25">
      <c r="A492" s="12"/>
      <c r="B492" s="34"/>
      <c r="C492" s="13"/>
      <c r="D492" s="13"/>
      <c r="E492" s="13"/>
      <c r="F492" s="13"/>
      <c r="G492" s="13"/>
      <c r="H492" s="13"/>
      <c r="I492" s="13"/>
      <c r="J492" s="13"/>
      <c r="K492" s="13"/>
      <c r="L492" s="13"/>
      <c r="M492" s="40"/>
    </row>
    <row r="493" spans="1:13" x14ac:dyDescent="0.25">
      <c r="A493" s="12"/>
      <c r="B493" s="34"/>
      <c r="C493" s="13"/>
      <c r="D493" s="13"/>
      <c r="E493" s="13"/>
      <c r="F493" s="13"/>
      <c r="G493" s="13"/>
      <c r="H493" s="13"/>
      <c r="I493" s="13"/>
      <c r="J493" s="13"/>
      <c r="K493" s="13"/>
      <c r="L493" s="13"/>
      <c r="M493" s="40"/>
    </row>
    <row r="494" spans="1:13" x14ac:dyDescent="0.25">
      <c r="A494" s="12"/>
      <c r="B494" s="34"/>
      <c r="C494" s="13"/>
      <c r="D494" s="13"/>
      <c r="E494" s="13"/>
      <c r="F494" s="13"/>
      <c r="G494" s="13"/>
      <c r="H494" s="13"/>
      <c r="I494" s="13"/>
      <c r="J494" s="13"/>
      <c r="K494" s="13"/>
      <c r="L494" s="13"/>
      <c r="M494" s="40"/>
    </row>
    <row r="495" spans="1:13" x14ac:dyDescent="0.25">
      <c r="A495" s="12"/>
      <c r="B495" s="34"/>
      <c r="C495" s="13"/>
      <c r="D495" s="13"/>
      <c r="E495" s="13"/>
      <c r="F495" s="13"/>
      <c r="G495" s="13"/>
      <c r="H495" s="13"/>
      <c r="I495" s="13"/>
      <c r="J495" s="13"/>
      <c r="K495" s="13"/>
      <c r="L495" s="13"/>
      <c r="M495" s="40"/>
    </row>
    <row r="496" spans="1:13" x14ac:dyDescent="0.25">
      <c r="A496" s="12"/>
      <c r="B496" s="34"/>
      <c r="C496" s="13"/>
      <c r="D496" s="13"/>
      <c r="E496" s="13"/>
      <c r="F496" s="13"/>
      <c r="G496" s="13"/>
      <c r="H496" s="13"/>
      <c r="I496" s="13"/>
      <c r="J496" s="13"/>
      <c r="K496" s="13"/>
      <c r="L496" s="13"/>
      <c r="M496" s="40"/>
    </row>
    <row r="497" spans="1:13" x14ac:dyDescent="0.25">
      <c r="A497" s="12"/>
      <c r="B497" s="34"/>
      <c r="C497" s="13"/>
      <c r="D497" s="13"/>
      <c r="E497" s="13"/>
      <c r="F497" s="13"/>
      <c r="G497" s="13"/>
      <c r="H497" s="13"/>
      <c r="I497" s="13"/>
      <c r="J497" s="13"/>
      <c r="K497" s="13"/>
      <c r="L497" s="13"/>
      <c r="M497" s="40"/>
    </row>
    <row r="498" spans="1:13" x14ac:dyDescent="0.25">
      <c r="A498" s="12"/>
      <c r="B498" s="34"/>
      <c r="C498" s="13"/>
      <c r="D498" s="13"/>
      <c r="E498" s="13"/>
      <c r="F498" s="13"/>
      <c r="G498" s="13"/>
      <c r="H498" s="13"/>
      <c r="I498" s="13"/>
      <c r="J498" s="13"/>
      <c r="K498" s="13"/>
      <c r="L498" s="13"/>
      <c r="M498" s="40"/>
    </row>
    <row r="499" spans="1:13" x14ac:dyDescent="0.25">
      <c r="A499" s="12"/>
      <c r="B499" s="34"/>
      <c r="C499" s="13"/>
      <c r="D499" s="13"/>
      <c r="E499" s="13"/>
      <c r="F499" s="13"/>
      <c r="G499" s="13"/>
      <c r="H499" s="13"/>
      <c r="I499" s="13"/>
      <c r="J499" s="13"/>
      <c r="K499" s="13"/>
      <c r="L499" s="13"/>
      <c r="M499" s="40"/>
    </row>
    <row r="500" spans="1:13" x14ac:dyDescent="0.25">
      <c r="A500" s="12"/>
      <c r="B500" s="34"/>
      <c r="C500" s="13"/>
      <c r="D500" s="13"/>
      <c r="E500" s="13"/>
      <c r="F500" s="13"/>
      <c r="G500" s="13"/>
      <c r="H500" s="13"/>
      <c r="I500" s="13"/>
      <c r="J500" s="13"/>
      <c r="K500" s="13"/>
      <c r="L500" s="13"/>
      <c r="M500" s="40"/>
    </row>
    <row r="501" spans="1:13" x14ac:dyDescent="0.25">
      <c r="A501" s="12"/>
      <c r="B501" s="34"/>
      <c r="C501" s="13"/>
      <c r="D501" s="13"/>
      <c r="E501" s="13"/>
      <c r="F501" s="13"/>
      <c r="G501" s="13"/>
      <c r="H501" s="13"/>
      <c r="I501" s="13"/>
      <c r="J501" s="13"/>
      <c r="K501" s="13"/>
      <c r="L501" s="13"/>
      <c r="M501" s="40"/>
    </row>
    <row r="502" spans="1:13" x14ac:dyDescent="0.25">
      <c r="A502" s="12"/>
      <c r="B502" s="34"/>
      <c r="C502" s="13"/>
      <c r="D502" s="13"/>
      <c r="E502" s="13"/>
      <c r="F502" s="13"/>
      <c r="G502" s="13"/>
      <c r="H502" s="13"/>
      <c r="I502" s="13"/>
      <c r="J502" s="13"/>
      <c r="K502" s="13"/>
      <c r="L502" s="13"/>
      <c r="M502" s="40"/>
    </row>
    <row r="503" spans="1:13" x14ac:dyDescent="0.25">
      <c r="A503" s="12"/>
      <c r="B503" s="34"/>
      <c r="C503" s="13"/>
      <c r="D503" s="13"/>
      <c r="E503" s="13"/>
      <c r="F503" s="13"/>
      <c r="G503" s="13"/>
      <c r="H503" s="13"/>
      <c r="I503" s="13"/>
      <c r="J503" s="13"/>
      <c r="K503" s="13"/>
      <c r="L503" s="13"/>
      <c r="M503" s="40"/>
    </row>
    <row r="504" spans="1:13" x14ac:dyDescent="0.25">
      <c r="A504" s="12"/>
      <c r="B504" s="34"/>
      <c r="C504" s="13"/>
      <c r="D504" s="13"/>
      <c r="E504" s="13"/>
      <c r="F504" s="13"/>
      <c r="G504" s="13"/>
      <c r="H504" s="13"/>
      <c r="I504" s="13"/>
      <c r="J504" s="13"/>
      <c r="K504" s="13"/>
      <c r="L504" s="13"/>
      <c r="M504" s="40"/>
    </row>
    <row r="505" spans="1:13" x14ac:dyDescent="0.25">
      <c r="A505" s="12"/>
      <c r="B505" s="34"/>
      <c r="C505" s="13"/>
      <c r="D505" s="13"/>
      <c r="E505" s="13"/>
      <c r="F505" s="13"/>
      <c r="G505" s="13"/>
      <c r="H505" s="13"/>
      <c r="I505" s="13"/>
      <c r="J505" s="13"/>
      <c r="K505" s="13"/>
      <c r="L505" s="13"/>
      <c r="M505" s="40"/>
    </row>
    <row r="506" spans="1:13" x14ac:dyDescent="0.25">
      <c r="A506" s="12"/>
      <c r="B506" s="34"/>
      <c r="C506" s="13"/>
      <c r="D506" s="13"/>
      <c r="E506" s="13"/>
      <c r="F506" s="13"/>
      <c r="G506" s="13"/>
      <c r="H506" s="13"/>
      <c r="I506" s="13"/>
      <c r="J506" s="13"/>
      <c r="K506" s="13"/>
      <c r="L506" s="13"/>
      <c r="M506" s="40"/>
    </row>
    <row r="507" spans="1:13" x14ac:dyDescent="0.25">
      <c r="A507" s="12"/>
      <c r="B507" s="34"/>
      <c r="C507" s="13"/>
      <c r="D507" s="13"/>
      <c r="E507" s="13"/>
      <c r="F507" s="13"/>
      <c r="G507" s="13"/>
      <c r="H507" s="13"/>
      <c r="I507" s="13"/>
      <c r="J507" s="13"/>
      <c r="K507" s="13"/>
      <c r="L507" s="13"/>
      <c r="M507" s="40"/>
    </row>
    <row r="508" spans="1:13" x14ac:dyDescent="0.25">
      <c r="A508" s="12"/>
      <c r="B508" s="34"/>
      <c r="C508" s="13"/>
      <c r="D508" s="13"/>
      <c r="E508" s="13"/>
      <c r="F508" s="13"/>
      <c r="G508" s="13"/>
      <c r="H508" s="13"/>
      <c r="I508" s="13"/>
      <c r="J508" s="13"/>
      <c r="K508" s="13"/>
      <c r="L508" s="13"/>
      <c r="M508" s="40"/>
    </row>
    <row r="509" spans="1:13" x14ac:dyDescent="0.25">
      <c r="A509" s="12"/>
      <c r="B509" s="34"/>
      <c r="C509" s="13"/>
      <c r="D509" s="13"/>
      <c r="E509" s="13"/>
      <c r="F509" s="13"/>
      <c r="G509" s="13"/>
      <c r="H509" s="13"/>
      <c r="I509" s="13"/>
      <c r="J509" s="13"/>
      <c r="K509" s="13"/>
      <c r="L509" s="13"/>
      <c r="M509" s="40"/>
    </row>
    <row r="510" spans="1:13" x14ac:dyDescent="0.25">
      <c r="A510" s="12"/>
      <c r="B510" s="34"/>
      <c r="C510" s="13"/>
      <c r="D510" s="13"/>
      <c r="E510" s="13"/>
      <c r="F510" s="13"/>
      <c r="G510" s="13"/>
      <c r="H510" s="13"/>
      <c r="I510" s="13"/>
      <c r="J510" s="13"/>
      <c r="K510" s="13"/>
      <c r="L510" s="13"/>
      <c r="M510" s="40"/>
    </row>
    <row r="511" spans="1:13" x14ac:dyDescent="0.25">
      <c r="A511" s="12"/>
      <c r="B511" s="34"/>
      <c r="C511" s="13"/>
      <c r="D511" s="13"/>
      <c r="E511" s="13"/>
      <c r="F511" s="13"/>
      <c r="G511" s="13"/>
      <c r="H511" s="13"/>
      <c r="I511" s="13"/>
      <c r="J511" s="13"/>
      <c r="K511" s="13"/>
      <c r="L511" s="13"/>
      <c r="M511" s="40"/>
    </row>
    <row r="512" spans="1:13" x14ac:dyDescent="0.25">
      <c r="A512" s="12"/>
      <c r="B512" s="34"/>
      <c r="C512" s="13"/>
      <c r="D512" s="13"/>
      <c r="E512" s="13"/>
      <c r="F512" s="13"/>
      <c r="G512" s="13"/>
      <c r="H512" s="13"/>
      <c r="I512" s="13"/>
      <c r="J512" s="13"/>
      <c r="K512" s="13"/>
      <c r="L512" s="13"/>
      <c r="M512" s="40"/>
    </row>
    <row r="513" spans="1:13" x14ac:dyDescent="0.25">
      <c r="A513" s="12"/>
      <c r="B513" s="34"/>
      <c r="C513" s="13"/>
      <c r="D513" s="13"/>
      <c r="E513" s="13"/>
      <c r="F513" s="13"/>
      <c r="G513" s="13"/>
      <c r="H513" s="13"/>
      <c r="I513" s="13"/>
      <c r="J513" s="13"/>
      <c r="K513" s="13"/>
      <c r="L513" s="13"/>
      <c r="M513" s="40"/>
    </row>
    <row r="514" spans="1:13" x14ac:dyDescent="0.25">
      <c r="A514" s="12"/>
      <c r="B514" s="34"/>
      <c r="C514" s="13"/>
      <c r="D514" s="13"/>
      <c r="E514" s="13"/>
      <c r="F514" s="13"/>
      <c r="G514" s="13"/>
      <c r="H514" s="13"/>
      <c r="I514" s="13"/>
      <c r="J514" s="13"/>
      <c r="K514" s="13"/>
      <c r="L514" s="13"/>
      <c r="M514" s="40"/>
    </row>
    <row r="515" spans="1:13" x14ac:dyDescent="0.25">
      <c r="A515" s="12"/>
      <c r="B515" s="34"/>
      <c r="C515" s="13"/>
      <c r="D515" s="13"/>
      <c r="E515" s="13"/>
      <c r="F515" s="13"/>
      <c r="G515" s="13"/>
      <c r="H515" s="13"/>
      <c r="I515" s="13"/>
      <c r="J515" s="13"/>
      <c r="K515" s="13"/>
      <c r="L515" s="13"/>
      <c r="M515" s="40"/>
    </row>
    <row r="516" spans="1:13" x14ac:dyDescent="0.25">
      <c r="A516" s="12"/>
      <c r="B516" s="34"/>
      <c r="C516" s="13"/>
      <c r="D516" s="13"/>
      <c r="E516" s="13"/>
      <c r="F516" s="13"/>
      <c r="G516" s="13"/>
      <c r="H516" s="13"/>
      <c r="I516" s="13"/>
      <c r="J516" s="13"/>
      <c r="K516" s="13"/>
      <c r="L516" s="13"/>
      <c r="M516" s="40"/>
    </row>
    <row r="517" spans="1:13" x14ac:dyDescent="0.25">
      <c r="A517" s="12"/>
      <c r="B517" s="34"/>
      <c r="C517" s="13"/>
      <c r="D517" s="13"/>
      <c r="E517" s="13"/>
      <c r="F517" s="13"/>
      <c r="G517" s="13"/>
      <c r="H517" s="13"/>
      <c r="I517" s="13"/>
      <c r="J517" s="13"/>
      <c r="K517" s="13"/>
      <c r="L517" s="13"/>
      <c r="M517" s="40"/>
    </row>
    <row r="518" spans="1:13" x14ac:dyDescent="0.25">
      <c r="A518" s="12"/>
      <c r="B518" s="34"/>
      <c r="C518" s="13"/>
      <c r="D518" s="13"/>
      <c r="E518" s="13"/>
      <c r="F518" s="13"/>
      <c r="G518" s="13"/>
      <c r="H518" s="13"/>
      <c r="I518" s="13"/>
      <c r="J518" s="13"/>
      <c r="K518" s="13"/>
      <c r="L518" s="13"/>
      <c r="M518" s="40"/>
    </row>
    <row r="519" spans="1:13" x14ac:dyDescent="0.25">
      <c r="A519" s="12"/>
      <c r="B519" s="34"/>
      <c r="C519" s="13"/>
      <c r="D519" s="13"/>
      <c r="E519" s="13"/>
      <c r="F519" s="13"/>
      <c r="G519" s="13"/>
      <c r="H519" s="13"/>
      <c r="I519" s="13"/>
      <c r="J519" s="13"/>
      <c r="K519" s="13"/>
      <c r="L519" s="13"/>
      <c r="M519" s="40"/>
    </row>
    <row r="520" spans="1:13" x14ac:dyDescent="0.25">
      <c r="A520" s="12"/>
      <c r="B520" s="34"/>
      <c r="C520" s="13"/>
      <c r="D520" s="13"/>
      <c r="E520" s="13"/>
      <c r="F520" s="13"/>
      <c r="G520" s="13"/>
      <c r="H520" s="13"/>
      <c r="I520" s="13"/>
      <c r="J520" s="13"/>
      <c r="K520" s="13"/>
      <c r="L520" s="13"/>
      <c r="M520" s="40"/>
    </row>
    <row r="521" spans="1:13" x14ac:dyDescent="0.25">
      <c r="A521" s="12"/>
      <c r="B521" s="34"/>
      <c r="C521" s="13"/>
      <c r="D521" s="13"/>
      <c r="E521" s="13"/>
      <c r="F521" s="13"/>
      <c r="G521" s="13"/>
      <c r="H521" s="13"/>
      <c r="I521" s="13"/>
      <c r="J521" s="13"/>
      <c r="K521" s="13"/>
      <c r="L521" s="13"/>
      <c r="M521" s="40"/>
    </row>
    <row r="522" spans="1:13" x14ac:dyDescent="0.25">
      <c r="A522" s="12"/>
      <c r="B522" s="34"/>
      <c r="C522" s="13"/>
      <c r="D522" s="13"/>
      <c r="E522" s="13"/>
      <c r="F522" s="13"/>
      <c r="G522" s="13"/>
      <c r="H522" s="13"/>
      <c r="I522" s="13"/>
      <c r="J522" s="13"/>
      <c r="K522" s="13"/>
      <c r="L522" s="13"/>
      <c r="M522" s="40"/>
    </row>
    <row r="523" spans="1:13" x14ac:dyDescent="0.25">
      <c r="A523" s="12"/>
      <c r="B523" s="34"/>
      <c r="C523" s="13"/>
      <c r="D523" s="13"/>
      <c r="E523" s="13"/>
      <c r="F523" s="13"/>
      <c r="G523" s="13"/>
      <c r="H523" s="13"/>
      <c r="I523" s="13"/>
      <c r="J523" s="13"/>
      <c r="K523" s="13"/>
      <c r="L523" s="13"/>
      <c r="M523" s="40"/>
    </row>
    <row r="524" spans="1:13" x14ac:dyDescent="0.25">
      <c r="A524" s="12"/>
      <c r="B524" s="34"/>
      <c r="C524" s="13"/>
      <c r="D524" s="13"/>
      <c r="E524" s="13"/>
      <c r="F524" s="13"/>
      <c r="G524" s="13"/>
      <c r="H524" s="13"/>
      <c r="I524" s="13"/>
      <c r="J524" s="13"/>
      <c r="K524" s="13"/>
      <c r="L524" s="13"/>
      <c r="M524" s="40"/>
    </row>
    <row r="525" spans="1:13" x14ac:dyDescent="0.25">
      <c r="A525" s="12"/>
      <c r="B525" s="34"/>
      <c r="C525" s="13"/>
      <c r="D525" s="13"/>
      <c r="E525" s="13"/>
      <c r="F525" s="13"/>
      <c r="G525" s="13"/>
      <c r="H525" s="13"/>
      <c r="I525" s="13"/>
      <c r="J525" s="13"/>
      <c r="K525" s="13"/>
      <c r="L525" s="13"/>
      <c r="M525" s="40"/>
    </row>
    <row r="526" spans="1:13" x14ac:dyDescent="0.25">
      <c r="A526" s="12"/>
      <c r="B526" s="34"/>
      <c r="C526" s="13"/>
      <c r="D526" s="13"/>
      <c r="E526" s="13"/>
      <c r="F526" s="13"/>
      <c r="G526" s="13"/>
      <c r="H526" s="13"/>
      <c r="I526" s="13"/>
      <c r="J526" s="13"/>
      <c r="K526" s="13"/>
      <c r="L526" s="13"/>
      <c r="M526" s="40"/>
    </row>
    <row r="527" spans="1:13" x14ac:dyDescent="0.25">
      <c r="A527" s="12"/>
      <c r="B527" s="34"/>
      <c r="C527" s="13"/>
      <c r="D527" s="13"/>
      <c r="E527" s="13"/>
      <c r="F527" s="13"/>
      <c r="G527" s="13"/>
      <c r="H527" s="13"/>
      <c r="I527" s="13"/>
      <c r="J527" s="13"/>
      <c r="K527" s="13"/>
      <c r="L527" s="13"/>
      <c r="M527" s="40"/>
    </row>
    <row r="528" spans="1:13" x14ac:dyDescent="0.25">
      <c r="A528" s="12"/>
      <c r="B528" s="34"/>
      <c r="C528" s="13"/>
      <c r="D528" s="13"/>
      <c r="E528" s="13"/>
      <c r="F528" s="13"/>
      <c r="G528" s="13"/>
      <c r="H528" s="13"/>
      <c r="I528" s="13"/>
      <c r="J528" s="13"/>
      <c r="K528" s="13"/>
      <c r="L528" s="13"/>
      <c r="M528" s="40"/>
    </row>
    <row r="529" spans="1:13" x14ac:dyDescent="0.25">
      <c r="A529" s="12"/>
      <c r="B529" s="34"/>
      <c r="C529" s="13"/>
      <c r="D529" s="13"/>
      <c r="E529" s="13"/>
      <c r="F529" s="13"/>
      <c r="G529" s="13"/>
      <c r="H529" s="13"/>
      <c r="I529" s="13"/>
      <c r="J529" s="13"/>
      <c r="K529" s="13"/>
      <c r="L529" s="13"/>
      <c r="M529" s="40"/>
    </row>
    <row r="530" spans="1:13" x14ac:dyDescent="0.25">
      <c r="A530" s="12"/>
      <c r="B530" s="34"/>
      <c r="C530" s="13"/>
      <c r="D530" s="13"/>
      <c r="E530" s="13"/>
      <c r="F530" s="13"/>
      <c r="G530" s="13"/>
      <c r="H530" s="13"/>
      <c r="I530" s="13"/>
      <c r="J530" s="13"/>
      <c r="K530" s="13"/>
      <c r="L530" s="13"/>
      <c r="M530" s="40"/>
    </row>
    <row r="531" spans="1:13" x14ac:dyDescent="0.25">
      <c r="A531" s="12"/>
      <c r="B531" s="34"/>
      <c r="C531" s="13"/>
      <c r="D531" s="13"/>
      <c r="E531" s="13"/>
      <c r="F531" s="13"/>
      <c r="G531" s="13"/>
      <c r="H531" s="13"/>
      <c r="I531" s="13"/>
      <c r="J531" s="13"/>
      <c r="K531" s="13"/>
      <c r="L531" s="13"/>
      <c r="M531" s="40"/>
    </row>
    <row r="532" spans="1:13" x14ac:dyDescent="0.25">
      <c r="A532" s="12"/>
      <c r="B532" s="34"/>
      <c r="C532" s="13"/>
      <c r="D532" s="13"/>
      <c r="E532" s="13"/>
      <c r="F532" s="13"/>
      <c r="G532" s="13"/>
      <c r="H532" s="13"/>
      <c r="I532" s="13"/>
      <c r="J532" s="13"/>
      <c r="K532" s="13"/>
      <c r="L532" s="13"/>
      <c r="M532" s="40"/>
    </row>
    <row r="533" spans="1:13" x14ac:dyDescent="0.25">
      <c r="A533" s="12"/>
      <c r="B533" s="34"/>
      <c r="C533" s="13"/>
      <c r="D533" s="13"/>
      <c r="E533" s="13"/>
      <c r="F533" s="13"/>
      <c r="G533" s="13"/>
      <c r="H533" s="13"/>
      <c r="I533" s="13"/>
      <c r="J533" s="13"/>
      <c r="K533" s="13"/>
      <c r="L533" s="13"/>
      <c r="M533" s="40"/>
    </row>
    <row r="534" spans="1:13" x14ac:dyDescent="0.25">
      <c r="A534" s="12"/>
      <c r="B534" s="34"/>
      <c r="C534" s="13"/>
      <c r="D534" s="13"/>
      <c r="E534" s="13"/>
      <c r="F534" s="13"/>
      <c r="G534" s="13"/>
      <c r="H534" s="13"/>
      <c r="I534" s="13"/>
      <c r="J534" s="13"/>
      <c r="K534" s="13"/>
      <c r="L534" s="13"/>
      <c r="M534" s="40"/>
    </row>
    <row r="535" spans="1:13" x14ac:dyDescent="0.25">
      <c r="A535" s="12"/>
      <c r="B535" s="34"/>
      <c r="C535" s="13"/>
      <c r="D535" s="13"/>
      <c r="E535" s="13"/>
      <c r="F535" s="13"/>
      <c r="G535" s="13"/>
      <c r="H535" s="13"/>
      <c r="I535" s="13"/>
      <c r="J535" s="13"/>
      <c r="K535" s="13"/>
      <c r="L535" s="13"/>
      <c r="M535" s="40"/>
    </row>
    <row r="536" spans="1:13" x14ac:dyDescent="0.25">
      <c r="A536" s="12"/>
      <c r="B536" s="34"/>
      <c r="C536" s="13"/>
      <c r="D536" s="13"/>
      <c r="E536" s="13"/>
      <c r="F536" s="13"/>
      <c r="G536" s="13"/>
      <c r="H536" s="13"/>
      <c r="I536" s="13"/>
      <c r="J536" s="13"/>
      <c r="K536" s="13"/>
      <c r="L536" s="13"/>
      <c r="M536" s="40"/>
    </row>
    <row r="537" spans="1:13" x14ac:dyDescent="0.25">
      <c r="A537" s="12"/>
      <c r="B537" s="34"/>
      <c r="C537" s="13"/>
      <c r="D537" s="13"/>
      <c r="E537" s="13"/>
      <c r="F537" s="13"/>
      <c r="G537" s="13"/>
      <c r="H537" s="13"/>
      <c r="I537" s="13"/>
      <c r="J537" s="13"/>
      <c r="K537" s="13"/>
      <c r="L537" s="13"/>
      <c r="M537" s="40"/>
    </row>
    <row r="538" spans="1:13" x14ac:dyDescent="0.25">
      <c r="A538" s="12"/>
      <c r="B538" s="34"/>
      <c r="C538" s="13"/>
      <c r="D538" s="13"/>
      <c r="E538" s="13"/>
      <c r="F538" s="13"/>
      <c r="G538" s="13"/>
      <c r="H538" s="13"/>
      <c r="I538" s="13"/>
      <c r="J538" s="13"/>
      <c r="K538" s="13"/>
      <c r="L538" s="13"/>
      <c r="M538" s="40"/>
    </row>
    <row r="539" spans="1:13" x14ac:dyDescent="0.25">
      <c r="A539" s="12"/>
      <c r="B539" s="34"/>
      <c r="C539" s="13"/>
      <c r="D539" s="13"/>
      <c r="E539" s="13"/>
      <c r="F539" s="13"/>
      <c r="G539" s="13"/>
      <c r="H539" s="13"/>
      <c r="I539" s="13"/>
      <c r="J539" s="13"/>
      <c r="K539" s="13"/>
      <c r="L539" s="13"/>
      <c r="M539" s="40"/>
    </row>
    <row r="540" spans="1:13" x14ac:dyDescent="0.25">
      <c r="A540" s="12"/>
      <c r="B540" s="34"/>
      <c r="C540" s="13"/>
      <c r="D540" s="13"/>
      <c r="E540" s="13"/>
      <c r="F540" s="13"/>
      <c r="G540" s="13"/>
      <c r="H540" s="13"/>
      <c r="I540" s="13"/>
      <c r="J540" s="13"/>
      <c r="K540" s="13"/>
      <c r="L540" s="13"/>
      <c r="M540" s="40"/>
    </row>
    <row r="541" spans="1:13" x14ac:dyDescent="0.25">
      <c r="A541" s="12"/>
      <c r="B541" s="34"/>
      <c r="C541" s="13"/>
      <c r="D541" s="13"/>
      <c r="E541" s="13"/>
      <c r="F541" s="13"/>
      <c r="G541" s="13"/>
      <c r="H541" s="13"/>
      <c r="I541" s="13"/>
      <c r="J541" s="13"/>
      <c r="K541" s="13"/>
      <c r="L541" s="13"/>
      <c r="M541" s="40"/>
    </row>
    <row r="542" spans="1:13" x14ac:dyDescent="0.25">
      <c r="A542" s="12"/>
      <c r="B542" s="34"/>
      <c r="C542" s="13"/>
      <c r="D542" s="13"/>
      <c r="E542" s="13"/>
      <c r="F542" s="13"/>
      <c r="G542" s="13"/>
      <c r="H542" s="13"/>
      <c r="I542" s="13"/>
      <c r="J542" s="13"/>
      <c r="K542" s="13"/>
      <c r="L542" s="13"/>
      <c r="M542" s="40"/>
    </row>
    <row r="543" spans="1:13" x14ac:dyDescent="0.25">
      <c r="A543" s="12"/>
      <c r="B543" s="34"/>
      <c r="C543" s="13"/>
      <c r="D543" s="13"/>
      <c r="E543" s="13"/>
      <c r="F543" s="13"/>
      <c r="G543" s="13"/>
      <c r="H543" s="13"/>
      <c r="I543" s="13"/>
      <c r="J543" s="13"/>
      <c r="K543" s="13"/>
      <c r="L543" s="13"/>
      <c r="M543" s="40"/>
    </row>
    <row r="544" spans="1:13" x14ac:dyDescent="0.25">
      <c r="A544" s="12"/>
      <c r="B544" s="34"/>
      <c r="C544" s="13"/>
      <c r="D544" s="13"/>
      <c r="E544" s="13"/>
      <c r="F544" s="13"/>
      <c r="G544" s="13"/>
      <c r="H544" s="13"/>
      <c r="I544" s="13"/>
      <c r="J544" s="13"/>
      <c r="K544" s="13"/>
      <c r="L544" s="13"/>
      <c r="M544" s="40"/>
    </row>
    <row r="545" spans="1:13" x14ac:dyDescent="0.25">
      <c r="A545" s="12"/>
      <c r="B545" s="34"/>
      <c r="C545" s="13"/>
      <c r="D545" s="13"/>
      <c r="E545" s="13"/>
      <c r="F545" s="13"/>
      <c r="G545" s="13"/>
      <c r="H545" s="13"/>
      <c r="I545" s="13"/>
      <c r="J545" s="13"/>
      <c r="K545" s="13"/>
      <c r="L545" s="13"/>
      <c r="M545" s="40"/>
    </row>
    <row r="546" spans="1:13" x14ac:dyDescent="0.25">
      <c r="A546" s="12"/>
      <c r="B546" s="34"/>
      <c r="C546" s="13"/>
      <c r="D546" s="13"/>
      <c r="E546" s="13"/>
      <c r="F546" s="13"/>
      <c r="G546" s="13"/>
      <c r="H546" s="13"/>
      <c r="I546" s="13"/>
      <c r="J546" s="13"/>
      <c r="K546" s="13"/>
      <c r="L546" s="13"/>
      <c r="M546" s="40"/>
    </row>
    <row r="547" spans="1:13" x14ac:dyDescent="0.25">
      <c r="A547" s="12"/>
      <c r="B547" s="34"/>
      <c r="C547" s="13"/>
      <c r="D547" s="13"/>
      <c r="E547" s="13"/>
      <c r="F547" s="13"/>
      <c r="G547" s="13"/>
      <c r="H547" s="13"/>
      <c r="I547" s="13"/>
      <c r="J547" s="13"/>
      <c r="K547" s="13"/>
      <c r="L547" s="13"/>
      <c r="M547" s="40"/>
    </row>
    <row r="548" spans="1:13" x14ac:dyDescent="0.25">
      <c r="A548" s="12"/>
      <c r="B548" s="34"/>
      <c r="C548" s="13"/>
      <c r="D548" s="13"/>
      <c r="E548" s="13"/>
      <c r="F548" s="13"/>
      <c r="G548" s="13"/>
      <c r="H548" s="13"/>
      <c r="I548" s="13"/>
      <c r="J548" s="13"/>
      <c r="K548" s="13"/>
      <c r="L548" s="13"/>
      <c r="M548" s="40"/>
    </row>
    <row r="549" spans="1:13" x14ac:dyDescent="0.25">
      <c r="A549" s="12"/>
      <c r="B549" s="34"/>
      <c r="C549" s="13"/>
      <c r="D549" s="13"/>
      <c r="E549" s="13"/>
      <c r="F549" s="13"/>
      <c r="G549" s="13"/>
      <c r="H549" s="13"/>
      <c r="I549" s="13"/>
      <c r="J549" s="13"/>
      <c r="K549" s="13"/>
      <c r="L549" s="13"/>
      <c r="M549" s="40"/>
    </row>
    <row r="550" spans="1:13" x14ac:dyDescent="0.25">
      <c r="A550" s="12"/>
      <c r="B550" s="34"/>
      <c r="C550" s="13"/>
      <c r="D550" s="13"/>
      <c r="E550" s="13"/>
      <c r="F550" s="13"/>
      <c r="G550" s="13"/>
      <c r="H550" s="13"/>
      <c r="I550" s="13"/>
      <c r="J550" s="13"/>
      <c r="K550" s="13"/>
      <c r="L550" s="13"/>
      <c r="M550" s="40"/>
    </row>
    <row r="551" spans="1:13" x14ac:dyDescent="0.25">
      <c r="A551" s="12"/>
      <c r="B551" s="34"/>
      <c r="C551" s="13"/>
      <c r="D551" s="13"/>
      <c r="E551" s="13"/>
      <c r="F551" s="13"/>
      <c r="G551" s="13"/>
      <c r="H551" s="13"/>
      <c r="I551" s="13"/>
      <c r="J551" s="13"/>
      <c r="K551" s="13"/>
      <c r="L551" s="13"/>
      <c r="M551" s="40"/>
    </row>
    <row r="552" spans="1:13" x14ac:dyDescent="0.25">
      <c r="A552" s="12"/>
      <c r="B552" s="34"/>
      <c r="C552" s="13"/>
      <c r="D552" s="13"/>
      <c r="E552" s="13"/>
      <c r="F552" s="13"/>
      <c r="G552" s="13"/>
      <c r="H552" s="13"/>
      <c r="I552" s="13"/>
      <c r="J552" s="13"/>
      <c r="K552" s="13"/>
      <c r="L552" s="13"/>
      <c r="M552" s="40"/>
    </row>
    <row r="553" spans="1:13" x14ac:dyDescent="0.25">
      <c r="A553" s="12"/>
      <c r="B553" s="34"/>
      <c r="C553" s="13"/>
      <c r="D553" s="13"/>
      <c r="E553" s="13"/>
      <c r="F553" s="13"/>
      <c r="G553" s="13"/>
      <c r="H553" s="13"/>
      <c r="I553" s="13"/>
      <c r="J553" s="13"/>
      <c r="K553" s="13"/>
      <c r="L553" s="13"/>
      <c r="M553" s="40"/>
    </row>
    <row r="554" spans="1:13" x14ac:dyDescent="0.25">
      <c r="A554" s="12"/>
      <c r="B554" s="34"/>
      <c r="C554" s="13"/>
      <c r="D554" s="13"/>
      <c r="E554" s="13"/>
      <c r="F554" s="13"/>
      <c r="G554" s="13"/>
      <c r="H554" s="13"/>
      <c r="I554" s="13"/>
      <c r="J554" s="13"/>
      <c r="K554" s="13"/>
      <c r="L554" s="13"/>
      <c r="M554" s="40"/>
    </row>
    <row r="555" spans="1:13" x14ac:dyDescent="0.25">
      <c r="A555" s="12"/>
      <c r="B555" s="34"/>
      <c r="C555" s="13"/>
      <c r="D555" s="13"/>
      <c r="E555" s="13"/>
      <c r="F555" s="13"/>
      <c r="G555" s="13"/>
      <c r="H555" s="13"/>
      <c r="I555" s="13"/>
      <c r="J555" s="13"/>
      <c r="K555" s="13"/>
      <c r="L555" s="13"/>
      <c r="M555" s="40"/>
    </row>
    <row r="556" spans="1:13" x14ac:dyDescent="0.25">
      <c r="A556" s="12"/>
      <c r="B556" s="34"/>
      <c r="C556" s="13"/>
      <c r="D556" s="13"/>
      <c r="E556" s="13"/>
      <c r="F556" s="13"/>
      <c r="G556" s="13"/>
      <c r="H556" s="13"/>
      <c r="I556" s="13"/>
      <c r="J556" s="13"/>
      <c r="K556" s="13"/>
      <c r="L556" s="13"/>
      <c r="M556" s="40"/>
    </row>
    <row r="557" spans="1:13" x14ac:dyDescent="0.25">
      <c r="A557" s="12"/>
      <c r="B557" s="34"/>
      <c r="C557" s="13"/>
      <c r="D557" s="13"/>
      <c r="E557" s="13"/>
      <c r="F557" s="13"/>
      <c r="G557" s="13"/>
      <c r="H557" s="13"/>
      <c r="I557" s="13"/>
      <c r="J557" s="13"/>
      <c r="K557" s="13"/>
      <c r="L557" s="13"/>
      <c r="M557" s="40"/>
    </row>
    <row r="558" spans="1:13" x14ac:dyDescent="0.25">
      <c r="A558" s="12"/>
      <c r="B558" s="34"/>
      <c r="C558" s="13"/>
      <c r="D558" s="13"/>
      <c r="E558" s="13"/>
      <c r="F558" s="13"/>
      <c r="G558" s="13"/>
      <c r="H558" s="13"/>
      <c r="I558" s="13"/>
      <c r="J558" s="13"/>
      <c r="K558" s="13"/>
      <c r="L558" s="13"/>
      <c r="M558" s="40"/>
    </row>
    <row r="559" spans="1:13" x14ac:dyDescent="0.25">
      <c r="A559" s="12"/>
      <c r="B559" s="34"/>
      <c r="C559" s="13"/>
      <c r="D559" s="13"/>
      <c r="E559" s="13"/>
      <c r="F559" s="13"/>
      <c r="G559" s="13"/>
      <c r="H559" s="13"/>
      <c r="I559" s="13"/>
      <c r="J559" s="13"/>
      <c r="K559" s="13"/>
      <c r="L559" s="13"/>
      <c r="M559" s="40"/>
    </row>
    <row r="560" spans="1:13" x14ac:dyDescent="0.25">
      <c r="A560" s="12"/>
      <c r="B560" s="34"/>
      <c r="C560" s="13"/>
      <c r="D560" s="13"/>
      <c r="E560" s="13"/>
      <c r="F560" s="13"/>
      <c r="G560" s="13"/>
      <c r="H560" s="13"/>
      <c r="I560" s="13"/>
      <c r="J560" s="13"/>
      <c r="K560" s="13"/>
      <c r="L560" s="13"/>
      <c r="M560" s="40"/>
    </row>
    <row r="561" spans="1:13" x14ac:dyDescent="0.25">
      <c r="A561" s="12"/>
      <c r="B561" s="34"/>
      <c r="C561" s="13"/>
      <c r="D561" s="13"/>
      <c r="E561" s="13"/>
      <c r="F561" s="13"/>
      <c r="G561" s="13"/>
      <c r="H561" s="13"/>
      <c r="I561" s="13"/>
      <c r="J561" s="13"/>
      <c r="K561" s="13"/>
      <c r="L561" s="13"/>
      <c r="M561" s="40"/>
    </row>
    <row r="562" spans="1:13" x14ac:dyDescent="0.25">
      <c r="A562" s="12"/>
      <c r="B562" s="34"/>
      <c r="C562" s="13"/>
      <c r="D562" s="13"/>
      <c r="E562" s="13"/>
      <c r="F562" s="13"/>
      <c r="G562" s="13"/>
      <c r="H562" s="13"/>
      <c r="I562" s="13"/>
      <c r="J562" s="13"/>
      <c r="K562" s="13"/>
      <c r="L562" s="13"/>
      <c r="M562" s="40"/>
    </row>
    <row r="563" spans="1:13" x14ac:dyDescent="0.25">
      <c r="A563" s="12"/>
      <c r="B563" s="34"/>
      <c r="C563" s="13"/>
      <c r="D563" s="13"/>
      <c r="E563" s="13"/>
      <c r="F563" s="13"/>
      <c r="G563" s="13"/>
      <c r="H563" s="13"/>
      <c r="I563" s="13"/>
      <c r="J563" s="13"/>
      <c r="K563" s="13"/>
      <c r="L563" s="13"/>
      <c r="M563" s="40"/>
    </row>
    <row r="564" spans="1:13" x14ac:dyDescent="0.25">
      <c r="A564" s="12"/>
      <c r="B564" s="34"/>
      <c r="C564" s="13"/>
      <c r="D564" s="13"/>
      <c r="E564" s="13"/>
      <c r="F564" s="13"/>
      <c r="G564" s="13"/>
      <c r="H564" s="13"/>
      <c r="I564" s="13"/>
      <c r="J564" s="13"/>
      <c r="K564" s="13"/>
      <c r="L564" s="13"/>
      <c r="M564" s="40"/>
    </row>
    <row r="565" spans="1:13" x14ac:dyDescent="0.25">
      <c r="A565" s="12"/>
      <c r="B565" s="34"/>
      <c r="C565" s="13"/>
      <c r="D565" s="13"/>
      <c r="E565" s="13"/>
      <c r="F565" s="13"/>
      <c r="G565" s="13"/>
      <c r="H565" s="13"/>
      <c r="I565" s="13"/>
      <c r="J565" s="13"/>
      <c r="K565" s="13"/>
      <c r="L565" s="13"/>
      <c r="M565" s="40"/>
    </row>
    <row r="566" spans="1:13" x14ac:dyDescent="0.25">
      <c r="A566" s="12"/>
      <c r="B566" s="34"/>
      <c r="C566" s="13"/>
      <c r="D566" s="13"/>
      <c r="E566" s="13"/>
      <c r="F566" s="13"/>
      <c r="G566" s="13"/>
      <c r="H566" s="13"/>
      <c r="I566" s="13"/>
      <c r="J566" s="13"/>
      <c r="K566" s="13"/>
      <c r="L566" s="13"/>
      <c r="M566" s="40"/>
    </row>
    <row r="567" spans="1:13" x14ac:dyDescent="0.25">
      <c r="A567" s="12"/>
      <c r="B567" s="34"/>
      <c r="C567" s="13"/>
      <c r="D567" s="13"/>
      <c r="E567" s="13"/>
      <c r="F567" s="13"/>
      <c r="G567" s="13"/>
      <c r="H567" s="13"/>
      <c r="I567" s="13"/>
      <c r="J567" s="13"/>
      <c r="K567" s="13"/>
      <c r="L567" s="13"/>
      <c r="M567" s="40"/>
    </row>
    <row r="568" spans="1:13" x14ac:dyDescent="0.25">
      <c r="A568" s="12"/>
      <c r="B568" s="34"/>
      <c r="C568" s="13"/>
      <c r="D568" s="13"/>
      <c r="E568" s="13"/>
      <c r="F568" s="13"/>
      <c r="G568" s="13"/>
      <c r="H568" s="13"/>
      <c r="I568" s="13"/>
      <c r="J568" s="13"/>
      <c r="K568" s="13"/>
      <c r="L568" s="13"/>
      <c r="M568" s="40"/>
    </row>
    <row r="569" spans="1:13" x14ac:dyDescent="0.25">
      <c r="A569" s="12"/>
      <c r="B569" s="34"/>
      <c r="C569" s="13"/>
      <c r="D569" s="13"/>
      <c r="E569" s="13"/>
      <c r="F569" s="13"/>
      <c r="G569" s="13"/>
      <c r="H569" s="13"/>
      <c r="I569" s="13"/>
      <c r="J569" s="13"/>
      <c r="K569" s="13"/>
      <c r="L569" s="13"/>
      <c r="M569" s="40"/>
    </row>
    <row r="570" spans="1:13" x14ac:dyDescent="0.25">
      <c r="A570" s="12"/>
      <c r="B570" s="34"/>
      <c r="C570" s="13"/>
      <c r="D570" s="13"/>
      <c r="E570" s="13"/>
      <c r="F570" s="13"/>
      <c r="G570" s="13"/>
      <c r="H570" s="13"/>
      <c r="I570" s="13"/>
      <c r="J570" s="13"/>
      <c r="K570" s="13"/>
      <c r="L570" s="13"/>
      <c r="M570" s="40"/>
    </row>
    <row r="571" spans="1:13" x14ac:dyDescent="0.25">
      <c r="A571" s="12"/>
      <c r="B571" s="34"/>
      <c r="C571" s="13"/>
      <c r="D571" s="13"/>
      <c r="E571" s="13"/>
      <c r="F571" s="13"/>
      <c r="G571" s="13"/>
      <c r="H571" s="13"/>
      <c r="I571" s="13"/>
      <c r="J571" s="13"/>
      <c r="K571" s="13"/>
      <c r="L571" s="13"/>
      <c r="M571" s="40"/>
    </row>
    <row r="572" spans="1:13" x14ac:dyDescent="0.25">
      <c r="A572" s="12"/>
      <c r="B572" s="34"/>
      <c r="C572" s="13"/>
      <c r="D572" s="13"/>
      <c r="E572" s="13"/>
      <c r="F572" s="13"/>
      <c r="G572" s="13"/>
      <c r="H572" s="13"/>
      <c r="I572" s="13"/>
      <c r="J572" s="13"/>
      <c r="K572" s="13"/>
      <c r="L572" s="13"/>
      <c r="M572" s="40"/>
    </row>
    <row r="573" spans="1:13" x14ac:dyDescent="0.25">
      <c r="A573" s="12"/>
      <c r="B573" s="34"/>
      <c r="C573" s="13"/>
      <c r="D573" s="13"/>
      <c r="E573" s="13"/>
      <c r="F573" s="13"/>
      <c r="G573" s="13"/>
      <c r="H573" s="13"/>
      <c r="I573" s="13"/>
      <c r="J573" s="13"/>
      <c r="K573" s="13"/>
      <c r="L573" s="13"/>
      <c r="M573" s="40"/>
    </row>
    <row r="574" spans="1:13" x14ac:dyDescent="0.25">
      <c r="A574" s="12"/>
      <c r="B574" s="34"/>
      <c r="C574" s="13"/>
      <c r="D574" s="13"/>
      <c r="E574" s="13"/>
      <c r="F574" s="13"/>
      <c r="G574" s="13"/>
      <c r="H574" s="13"/>
      <c r="I574" s="13"/>
      <c r="J574" s="13"/>
      <c r="K574" s="13"/>
      <c r="L574" s="13"/>
      <c r="M574" s="40"/>
    </row>
    <row r="575" spans="1:13" x14ac:dyDescent="0.25">
      <c r="A575" s="12"/>
      <c r="B575" s="34"/>
      <c r="C575" s="13"/>
      <c r="D575" s="13"/>
      <c r="E575" s="13"/>
      <c r="F575" s="13"/>
      <c r="G575" s="13"/>
      <c r="H575" s="13"/>
      <c r="I575" s="13"/>
      <c r="J575" s="13"/>
      <c r="K575" s="13"/>
      <c r="L575" s="13"/>
      <c r="M575" s="40"/>
    </row>
    <row r="576" spans="1:13" x14ac:dyDescent="0.25">
      <c r="A576" s="12"/>
      <c r="B576" s="34"/>
      <c r="C576" s="13"/>
      <c r="D576" s="13"/>
      <c r="E576" s="13"/>
      <c r="F576" s="13"/>
      <c r="G576" s="13"/>
      <c r="H576" s="13"/>
      <c r="I576" s="13"/>
      <c r="J576" s="13"/>
      <c r="K576" s="13"/>
      <c r="L576" s="13"/>
      <c r="M576" s="40"/>
    </row>
    <row r="577" spans="1:13" x14ac:dyDescent="0.25">
      <c r="A577" s="12"/>
      <c r="B577" s="34"/>
      <c r="C577" s="13"/>
      <c r="D577" s="13"/>
      <c r="E577" s="13"/>
      <c r="F577" s="13"/>
      <c r="G577" s="13"/>
      <c r="H577" s="13"/>
      <c r="I577" s="13"/>
      <c r="J577" s="13"/>
      <c r="K577" s="13"/>
      <c r="L577" s="13"/>
      <c r="M577" s="40"/>
    </row>
    <row r="578" spans="1:13" x14ac:dyDescent="0.25">
      <c r="A578" s="12"/>
      <c r="B578" s="34"/>
      <c r="C578" s="13"/>
      <c r="D578" s="13"/>
      <c r="E578" s="13"/>
      <c r="F578" s="13"/>
      <c r="G578" s="13"/>
      <c r="H578" s="13"/>
      <c r="I578" s="13"/>
      <c r="J578" s="13"/>
      <c r="K578" s="13"/>
      <c r="L578" s="13"/>
      <c r="M578" s="40"/>
    </row>
    <row r="579" spans="1:13" x14ac:dyDescent="0.25">
      <c r="A579" s="12"/>
      <c r="B579" s="34"/>
      <c r="C579" s="13"/>
      <c r="D579" s="13"/>
      <c r="E579" s="13"/>
      <c r="F579" s="13"/>
      <c r="G579" s="13"/>
      <c r="H579" s="13"/>
      <c r="I579" s="13"/>
      <c r="J579" s="13"/>
      <c r="K579" s="13"/>
      <c r="L579" s="13"/>
      <c r="M579" s="40"/>
    </row>
    <row r="580" spans="1:13" x14ac:dyDescent="0.25">
      <c r="A580" s="12"/>
      <c r="B580" s="34"/>
      <c r="C580" s="13"/>
      <c r="D580" s="13"/>
      <c r="E580" s="13"/>
      <c r="F580" s="13"/>
      <c r="G580" s="13"/>
      <c r="H580" s="13"/>
      <c r="I580" s="13"/>
      <c r="J580" s="13"/>
      <c r="K580" s="13"/>
      <c r="L580" s="13"/>
      <c r="M580" s="40"/>
    </row>
    <row r="581" spans="1:13" x14ac:dyDescent="0.25">
      <c r="A581" s="12"/>
      <c r="B581" s="34"/>
      <c r="C581" s="13"/>
      <c r="D581" s="13"/>
      <c r="E581" s="13"/>
      <c r="F581" s="13"/>
      <c r="G581" s="13"/>
      <c r="H581" s="13"/>
      <c r="I581" s="13"/>
      <c r="J581" s="13"/>
      <c r="K581" s="13"/>
      <c r="L581" s="13"/>
      <c r="M581" s="40"/>
    </row>
    <row r="582" spans="1:13" x14ac:dyDescent="0.25">
      <c r="A582" s="12"/>
      <c r="B582" s="34"/>
      <c r="C582" s="13"/>
      <c r="D582" s="13"/>
      <c r="E582" s="13"/>
      <c r="F582" s="13"/>
      <c r="G582" s="13"/>
      <c r="H582" s="13"/>
      <c r="I582" s="13"/>
      <c r="J582" s="13"/>
      <c r="K582" s="13"/>
      <c r="L582" s="13"/>
      <c r="M582" s="40"/>
    </row>
    <row r="583" spans="1:13" x14ac:dyDescent="0.25">
      <c r="A583" s="12"/>
      <c r="B583" s="34"/>
      <c r="C583" s="13"/>
      <c r="D583" s="13"/>
      <c r="E583" s="13"/>
      <c r="F583" s="13"/>
      <c r="G583" s="13"/>
      <c r="H583" s="13"/>
      <c r="I583" s="13"/>
      <c r="J583" s="13"/>
      <c r="K583" s="13"/>
      <c r="L583" s="13"/>
      <c r="M583" s="40"/>
    </row>
    <row r="584" spans="1:13" x14ac:dyDescent="0.25">
      <c r="A584" s="12"/>
      <c r="B584" s="34"/>
      <c r="C584" s="13"/>
      <c r="D584" s="13"/>
      <c r="E584" s="13"/>
      <c r="F584" s="13"/>
      <c r="G584" s="13"/>
      <c r="H584" s="13"/>
      <c r="I584" s="13"/>
      <c r="J584" s="13"/>
      <c r="K584" s="13"/>
      <c r="L584" s="13"/>
      <c r="M584" s="40"/>
    </row>
    <row r="585" spans="1:13" x14ac:dyDescent="0.25">
      <c r="A585" s="12"/>
      <c r="B585" s="34"/>
      <c r="C585" s="13"/>
      <c r="D585" s="13"/>
      <c r="E585" s="13"/>
      <c r="F585" s="13"/>
      <c r="G585" s="13"/>
      <c r="H585" s="13"/>
      <c r="I585" s="13"/>
      <c r="J585" s="13"/>
      <c r="K585" s="13"/>
      <c r="L585" s="13"/>
      <c r="M585" s="40"/>
    </row>
    <row r="586" spans="1:13" x14ac:dyDescent="0.25">
      <c r="A586" s="12"/>
      <c r="B586" s="34"/>
      <c r="C586" s="13"/>
      <c r="D586" s="13"/>
      <c r="E586" s="13"/>
      <c r="F586" s="13"/>
      <c r="G586" s="13"/>
      <c r="H586" s="13"/>
      <c r="I586" s="13"/>
      <c r="J586" s="13"/>
      <c r="K586" s="13"/>
      <c r="L586" s="13"/>
      <c r="M586" s="40"/>
    </row>
    <row r="587" spans="1:13" x14ac:dyDescent="0.25">
      <c r="A587" s="12"/>
      <c r="B587" s="34"/>
      <c r="C587" s="13"/>
      <c r="D587" s="13"/>
      <c r="E587" s="13"/>
      <c r="F587" s="13"/>
      <c r="G587" s="13"/>
      <c r="H587" s="13"/>
      <c r="I587" s="13"/>
      <c r="J587" s="13"/>
      <c r="K587" s="13"/>
      <c r="L587" s="13"/>
      <c r="M587" s="40"/>
    </row>
    <row r="588" spans="1:13" x14ac:dyDescent="0.25">
      <c r="A588" s="12"/>
      <c r="B588" s="34"/>
      <c r="C588" s="13"/>
      <c r="D588" s="13"/>
      <c r="E588" s="13"/>
      <c r="F588" s="13"/>
      <c r="G588" s="13"/>
      <c r="H588" s="13"/>
      <c r="I588" s="13"/>
      <c r="J588" s="13"/>
      <c r="K588" s="13"/>
      <c r="L588" s="13"/>
      <c r="M588" s="40"/>
    </row>
    <row r="589" spans="1:13" x14ac:dyDescent="0.25">
      <c r="A589" s="12"/>
      <c r="B589" s="34"/>
      <c r="C589" s="13"/>
      <c r="D589" s="13"/>
      <c r="E589" s="13"/>
      <c r="F589" s="13"/>
      <c r="G589" s="13"/>
      <c r="H589" s="13"/>
      <c r="I589" s="13"/>
      <c r="J589" s="13"/>
      <c r="K589" s="13"/>
      <c r="L589" s="13"/>
      <c r="M589" s="40"/>
    </row>
    <row r="590" spans="1:13" x14ac:dyDescent="0.25">
      <c r="A590" s="12"/>
      <c r="B590" s="34"/>
      <c r="C590" s="13"/>
      <c r="D590" s="13"/>
      <c r="E590" s="13"/>
      <c r="F590" s="13"/>
      <c r="G590" s="13"/>
      <c r="H590" s="13"/>
      <c r="I590" s="13"/>
      <c r="J590" s="13"/>
      <c r="K590" s="13"/>
      <c r="L590" s="13"/>
      <c r="M590" s="40"/>
    </row>
    <row r="591" spans="1:13" x14ac:dyDescent="0.25">
      <c r="A591" s="12"/>
      <c r="B591" s="34"/>
      <c r="C591" s="13"/>
      <c r="D591" s="13"/>
      <c r="E591" s="13"/>
      <c r="F591" s="13"/>
      <c r="G591" s="13"/>
      <c r="H591" s="13"/>
      <c r="I591" s="13"/>
      <c r="J591" s="13"/>
      <c r="K591" s="13"/>
      <c r="L591" s="13"/>
      <c r="M591" s="40"/>
    </row>
    <row r="592" spans="1:13" x14ac:dyDescent="0.25">
      <c r="A592" s="12"/>
      <c r="B592" s="34"/>
      <c r="C592" s="13"/>
      <c r="D592" s="13"/>
      <c r="E592" s="13"/>
      <c r="F592" s="13"/>
      <c r="G592" s="13"/>
      <c r="H592" s="13"/>
      <c r="I592" s="13"/>
      <c r="J592" s="13"/>
      <c r="K592" s="13"/>
      <c r="L592" s="13"/>
      <c r="M592" s="40"/>
    </row>
    <row r="593" spans="1:13" x14ac:dyDescent="0.25">
      <c r="A593" s="12"/>
      <c r="B593" s="34"/>
      <c r="C593" s="13"/>
      <c r="D593" s="13"/>
      <c r="E593" s="13"/>
      <c r="F593" s="13"/>
      <c r="G593" s="13"/>
      <c r="H593" s="13"/>
      <c r="I593" s="13"/>
      <c r="J593" s="13"/>
      <c r="K593" s="13"/>
      <c r="L593" s="13"/>
      <c r="M593" s="40"/>
    </row>
    <row r="594" spans="1:13" x14ac:dyDescent="0.25">
      <c r="A594" s="12"/>
      <c r="B594" s="34"/>
      <c r="C594" s="13"/>
      <c r="D594" s="13"/>
      <c r="E594" s="13"/>
      <c r="F594" s="13"/>
      <c r="G594" s="13"/>
      <c r="H594" s="13"/>
      <c r="I594" s="13"/>
      <c r="J594" s="13"/>
      <c r="K594" s="13"/>
      <c r="L594" s="13"/>
      <c r="M594" s="40"/>
    </row>
    <row r="595" spans="1:13" x14ac:dyDescent="0.25">
      <c r="A595" s="12"/>
      <c r="B595" s="34"/>
      <c r="C595" s="13"/>
      <c r="D595" s="13"/>
      <c r="E595" s="13"/>
      <c r="F595" s="13"/>
      <c r="G595" s="13"/>
      <c r="H595" s="13"/>
      <c r="I595" s="13"/>
      <c r="J595" s="13"/>
      <c r="K595" s="13"/>
      <c r="L595" s="13"/>
      <c r="M595" s="40"/>
    </row>
    <row r="596" spans="1:13" x14ac:dyDescent="0.25">
      <c r="A596" s="12"/>
      <c r="B596" s="34"/>
      <c r="C596" s="13"/>
      <c r="D596" s="13"/>
      <c r="E596" s="13"/>
      <c r="F596" s="13"/>
      <c r="G596" s="13"/>
      <c r="H596" s="13"/>
      <c r="I596" s="13"/>
      <c r="J596" s="13"/>
      <c r="K596" s="13"/>
      <c r="L596" s="13"/>
      <c r="M596" s="40"/>
    </row>
    <row r="597" spans="1:13" x14ac:dyDescent="0.25">
      <c r="A597" s="12"/>
      <c r="B597" s="34"/>
      <c r="C597" s="13"/>
      <c r="D597" s="13"/>
      <c r="E597" s="13"/>
      <c r="F597" s="13"/>
      <c r="G597" s="13"/>
      <c r="H597" s="13"/>
      <c r="I597" s="13"/>
      <c r="J597" s="13"/>
      <c r="K597" s="13"/>
      <c r="L597" s="13"/>
      <c r="M597" s="40"/>
    </row>
    <row r="598" spans="1:13" x14ac:dyDescent="0.25">
      <c r="A598" s="12"/>
      <c r="B598" s="34"/>
      <c r="C598" s="13"/>
      <c r="D598" s="13"/>
      <c r="E598" s="13"/>
      <c r="F598" s="13"/>
      <c r="G598" s="13"/>
      <c r="H598" s="13"/>
      <c r="I598" s="13"/>
      <c r="J598" s="13"/>
      <c r="K598" s="13"/>
      <c r="L598" s="13"/>
      <c r="M598" s="40"/>
    </row>
    <row r="599" spans="1:13" x14ac:dyDescent="0.25">
      <c r="A599" s="12"/>
      <c r="B599" s="34"/>
      <c r="C599" s="13"/>
      <c r="D599" s="13"/>
      <c r="E599" s="13"/>
      <c r="F599" s="13"/>
      <c r="G599" s="13"/>
      <c r="H599" s="13"/>
      <c r="I599" s="13"/>
      <c r="J599" s="13"/>
      <c r="K599" s="13"/>
      <c r="L599" s="13"/>
      <c r="M599" s="40"/>
    </row>
    <row r="600" spans="1:13" x14ac:dyDescent="0.25">
      <c r="A600" s="12"/>
      <c r="B600" s="34"/>
      <c r="C600" s="13"/>
      <c r="D600" s="13"/>
      <c r="E600" s="13"/>
      <c r="F600" s="13"/>
      <c r="G600" s="13"/>
      <c r="H600" s="13"/>
      <c r="I600" s="13"/>
      <c r="J600" s="13"/>
      <c r="K600" s="13"/>
      <c r="L600" s="13"/>
      <c r="M600" s="40"/>
    </row>
    <row r="601" spans="1:13" x14ac:dyDescent="0.25">
      <c r="A601" s="12"/>
      <c r="B601" s="34"/>
      <c r="C601" s="13"/>
      <c r="D601" s="13"/>
      <c r="E601" s="13"/>
      <c r="F601" s="13"/>
      <c r="G601" s="13"/>
      <c r="H601" s="13"/>
      <c r="I601" s="13"/>
      <c r="J601" s="13"/>
      <c r="K601" s="13"/>
      <c r="L601" s="13"/>
      <c r="M601" s="40"/>
    </row>
    <row r="602" spans="1:13" x14ac:dyDescent="0.25">
      <c r="A602" s="12"/>
      <c r="B602" s="34"/>
      <c r="C602" s="13"/>
      <c r="D602" s="13"/>
      <c r="E602" s="13"/>
      <c r="F602" s="13"/>
      <c r="G602" s="13"/>
      <c r="H602" s="13"/>
      <c r="I602" s="13"/>
      <c r="J602" s="13"/>
      <c r="K602" s="13"/>
      <c r="L602" s="13"/>
      <c r="M602" s="40"/>
    </row>
    <row r="603" spans="1:13" x14ac:dyDescent="0.25">
      <c r="A603" s="12"/>
      <c r="B603" s="34"/>
      <c r="C603" s="13"/>
      <c r="D603" s="13"/>
      <c r="E603" s="13"/>
      <c r="F603" s="13"/>
      <c r="G603" s="13"/>
      <c r="H603" s="13"/>
      <c r="I603" s="13"/>
      <c r="J603" s="13"/>
      <c r="K603" s="13"/>
      <c r="L603" s="13"/>
      <c r="M603" s="40"/>
    </row>
    <row r="604" spans="1:13" x14ac:dyDescent="0.25">
      <c r="A604" s="12"/>
      <c r="B604" s="34"/>
      <c r="C604" s="13"/>
      <c r="D604" s="13"/>
      <c r="E604" s="13"/>
      <c r="F604" s="13"/>
      <c r="G604" s="13"/>
      <c r="H604" s="13"/>
      <c r="I604" s="13"/>
      <c r="J604" s="13"/>
      <c r="K604" s="13"/>
      <c r="L604" s="13"/>
      <c r="M604" s="40"/>
    </row>
    <row r="605" spans="1:13" x14ac:dyDescent="0.25">
      <c r="A605" s="12"/>
      <c r="B605" s="34"/>
      <c r="C605" s="13"/>
      <c r="D605" s="13"/>
      <c r="E605" s="13"/>
      <c r="F605" s="13"/>
      <c r="G605" s="13"/>
      <c r="H605" s="13"/>
      <c r="I605" s="13"/>
      <c r="J605" s="13"/>
      <c r="K605" s="13"/>
      <c r="L605" s="13"/>
      <c r="M605" s="40"/>
    </row>
    <row r="606" spans="1:13" x14ac:dyDescent="0.25">
      <c r="A606" s="12"/>
      <c r="B606" s="34"/>
      <c r="C606" s="13"/>
      <c r="D606" s="13"/>
      <c r="E606" s="13"/>
      <c r="F606" s="13"/>
      <c r="G606" s="13"/>
      <c r="H606" s="13"/>
      <c r="I606" s="13"/>
      <c r="J606" s="13"/>
      <c r="K606" s="13"/>
      <c r="L606" s="13"/>
      <c r="M606" s="40"/>
    </row>
    <row r="607" spans="1:13" x14ac:dyDescent="0.25">
      <c r="A607" s="12"/>
      <c r="B607" s="34"/>
      <c r="C607" s="13"/>
      <c r="D607" s="13"/>
      <c r="E607" s="13"/>
      <c r="F607" s="13"/>
      <c r="G607" s="13"/>
      <c r="H607" s="13"/>
      <c r="I607" s="13"/>
      <c r="J607" s="13"/>
      <c r="K607" s="13"/>
      <c r="L607" s="13"/>
      <c r="M607" s="40"/>
    </row>
    <row r="608" spans="1:13" x14ac:dyDescent="0.25">
      <c r="A608" s="12"/>
      <c r="B608" s="34"/>
      <c r="C608" s="13"/>
      <c r="D608" s="13"/>
      <c r="E608" s="13"/>
      <c r="F608" s="13"/>
      <c r="G608" s="13"/>
      <c r="H608" s="13"/>
      <c r="I608" s="13"/>
      <c r="J608" s="13"/>
      <c r="K608" s="13"/>
      <c r="L608" s="13"/>
      <c r="M608" s="40"/>
    </row>
    <row r="609" spans="1:13" x14ac:dyDescent="0.25">
      <c r="A609" s="12"/>
      <c r="B609" s="34"/>
      <c r="C609" s="13"/>
      <c r="D609" s="13"/>
      <c r="E609" s="13"/>
      <c r="F609" s="13"/>
      <c r="G609" s="13"/>
      <c r="H609" s="13"/>
      <c r="I609" s="13"/>
      <c r="J609" s="13"/>
      <c r="K609" s="13"/>
      <c r="L609" s="13"/>
      <c r="M609" s="40"/>
    </row>
    <row r="610" spans="1:13" x14ac:dyDescent="0.25">
      <c r="A610" s="12"/>
      <c r="B610" s="34"/>
      <c r="C610" s="13"/>
      <c r="D610" s="13"/>
      <c r="E610" s="13"/>
      <c r="F610" s="13"/>
      <c r="G610" s="13"/>
      <c r="H610" s="13"/>
      <c r="I610" s="13"/>
      <c r="J610" s="13"/>
      <c r="K610" s="13"/>
      <c r="L610" s="13"/>
      <c r="M610" s="40"/>
    </row>
    <row r="611" spans="1:13" x14ac:dyDescent="0.25">
      <c r="A611" s="12"/>
      <c r="B611" s="34"/>
      <c r="C611" s="13"/>
      <c r="D611" s="13"/>
      <c r="E611" s="13"/>
      <c r="F611" s="13"/>
      <c r="G611" s="13"/>
      <c r="H611" s="13"/>
      <c r="I611" s="13"/>
      <c r="J611" s="13"/>
      <c r="K611" s="13"/>
      <c r="L611" s="13"/>
      <c r="M611" s="40"/>
    </row>
    <row r="612" spans="1:13" x14ac:dyDescent="0.25">
      <c r="A612" s="12"/>
      <c r="B612" s="34"/>
      <c r="C612" s="13"/>
      <c r="D612" s="13"/>
      <c r="E612" s="13"/>
      <c r="F612" s="13"/>
      <c r="G612" s="13"/>
      <c r="H612" s="13"/>
      <c r="I612" s="13"/>
      <c r="J612" s="13"/>
      <c r="K612" s="13"/>
      <c r="L612" s="13"/>
      <c r="M612" s="40"/>
    </row>
    <row r="613" spans="1:13" x14ac:dyDescent="0.25">
      <c r="A613" s="12"/>
      <c r="B613" s="34"/>
      <c r="C613" s="13"/>
      <c r="D613" s="13"/>
      <c r="E613" s="13"/>
      <c r="F613" s="13"/>
      <c r="G613" s="13"/>
      <c r="H613" s="13"/>
      <c r="I613" s="13"/>
      <c r="J613" s="13"/>
      <c r="K613" s="13"/>
      <c r="L613" s="13"/>
      <c r="M613" s="40"/>
    </row>
    <row r="614" spans="1:13" x14ac:dyDescent="0.25">
      <c r="A614" s="12"/>
      <c r="B614" s="34"/>
      <c r="C614" s="13"/>
      <c r="D614" s="13"/>
      <c r="E614" s="13"/>
      <c r="F614" s="13"/>
      <c r="G614" s="13"/>
      <c r="H614" s="13"/>
      <c r="I614" s="13"/>
      <c r="J614" s="13"/>
      <c r="K614" s="13"/>
      <c r="L614" s="13"/>
      <c r="M614" s="40"/>
    </row>
    <row r="615" spans="1:13" x14ac:dyDescent="0.25">
      <c r="A615" s="12"/>
      <c r="B615" s="34"/>
      <c r="C615" s="13"/>
      <c r="D615" s="13"/>
      <c r="E615" s="13"/>
      <c r="F615" s="13"/>
      <c r="G615" s="13"/>
      <c r="H615" s="13"/>
      <c r="I615" s="13"/>
      <c r="J615" s="13"/>
      <c r="K615" s="13"/>
      <c r="L615" s="13"/>
      <c r="M615" s="40"/>
    </row>
    <row r="616" spans="1:13" x14ac:dyDescent="0.25">
      <c r="A616" s="12"/>
      <c r="B616" s="34"/>
      <c r="C616" s="13"/>
      <c r="D616" s="13"/>
      <c r="E616" s="13"/>
      <c r="F616" s="13"/>
      <c r="G616" s="13"/>
      <c r="H616" s="13"/>
      <c r="I616" s="13"/>
      <c r="J616" s="13"/>
      <c r="K616" s="13"/>
      <c r="L616" s="13"/>
      <c r="M616" s="40"/>
    </row>
    <row r="617" spans="1:13" x14ac:dyDescent="0.25">
      <c r="A617" s="12"/>
      <c r="B617" s="34"/>
      <c r="C617" s="13"/>
      <c r="D617" s="13"/>
      <c r="E617" s="13"/>
      <c r="F617" s="13"/>
      <c r="G617" s="13"/>
      <c r="H617" s="13"/>
      <c r="I617" s="13"/>
      <c r="J617" s="13"/>
      <c r="K617" s="13"/>
      <c r="L617" s="13"/>
      <c r="M617" s="40"/>
    </row>
    <row r="618" spans="1:13" x14ac:dyDescent="0.25">
      <c r="A618" s="12"/>
      <c r="B618" s="34"/>
      <c r="C618" s="13"/>
      <c r="D618" s="13"/>
      <c r="E618" s="13"/>
      <c r="F618" s="13"/>
      <c r="G618" s="13"/>
      <c r="H618" s="13"/>
      <c r="I618" s="13"/>
      <c r="J618" s="13"/>
      <c r="K618" s="13"/>
      <c r="L618" s="13"/>
      <c r="M618" s="40"/>
    </row>
    <row r="619" spans="1:13" x14ac:dyDescent="0.25">
      <c r="A619" s="12"/>
      <c r="B619" s="34"/>
      <c r="C619" s="13"/>
      <c r="D619" s="13"/>
      <c r="E619" s="13"/>
      <c r="F619" s="13"/>
      <c r="G619" s="13"/>
      <c r="H619" s="13"/>
      <c r="I619" s="13"/>
      <c r="J619" s="13"/>
      <c r="K619" s="13"/>
      <c r="L619" s="13"/>
      <c r="M619" s="40"/>
    </row>
    <row r="620" spans="1:13" x14ac:dyDescent="0.25">
      <c r="A620" s="12"/>
      <c r="B620" s="34"/>
      <c r="C620" s="13"/>
      <c r="D620" s="13"/>
      <c r="E620" s="13"/>
      <c r="F620" s="13"/>
      <c r="G620" s="13"/>
      <c r="H620" s="13"/>
      <c r="I620" s="13"/>
      <c r="J620" s="13"/>
      <c r="K620" s="13"/>
      <c r="L620" s="13"/>
      <c r="M620" s="40"/>
    </row>
    <row r="621" spans="1:13" x14ac:dyDescent="0.25">
      <c r="A621" s="12"/>
      <c r="B621" s="34"/>
      <c r="C621" s="13"/>
      <c r="D621" s="13"/>
      <c r="E621" s="13"/>
      <c r="F621" s="13"/>
      <c r="G621" s="13"/>
      <c r="H621" s="13"/>
      <c r="I621" s="13"/>
      <c r="J621" s="13"/>
      <c r="K621" s="13"/>
      <c r="L621" s="13"/>
      <c r="M621" s="40"/>
    </row>
    <row r="622" spans="1:13" x14ac:dyDescent="0.25">
      <c r="A622" s="12"/>
      <c r="B622" s="34"/>
      <c r="C622" s="13"/>
      <c r="D622" s="13"/>
      <c r="E622" s="13"/>
      <c r="F622" s="13"/>
      <c r="G622" s="13"/>
      <c r="H622" s="13"/>
      <c r="I622" s="13"/>
      <c r="J622" s="13"/>
      <c r="K622" s="13"/>
      <c r="L622" s="13"/>
      <c r="M622" s="40"/>
    </row>
    <row r="623" spans="1:13" x14ac:dyDescent="0.25">
      <c r="A623" s="12"/>
      <c r="B623" s="34"/>
      <c r="C623" s="13"/>
      <c r="D623" s="13"/>
      <c r="E623" s="13"/>
      <c r="F623" s="13"/>
      <c r="G623" s="13"/>
      <c r="H623" s="13"/>
      <c r="I623" s="13"/>
      <c r="J623" s="13"/>
      <c r="K623" s="13"/>
      <c r="L623" s="13"/>
      <c r="M623" s="40"/>
    </row>
    <row r="624" spans="1:13" x14ac:dyDescent="0.25">
      <c r="A624" s="12"/>
      <c r="B624" s="34"/>
      <c r="C624" s="13"/>
      <c r="D624" s="13"/>
      <c r="E624" s="13"/>
      <c r="F624" s="13"/>
      <c r="G624" s="13"/>
      <c r="H624" s="13"/>
      <c r="I624" s="13"/>
      <c r="J624" s="13"/>
      <c r="K624" s="13"/>
      <c r="L624" s="13"/>
      <c r="M624" s="40"/>
    </row>
    <row r="625" spans="1:13" x14ac:dyDescent="0.25">
      <c r="A625" s="12"/>
      <c r="B625" s="34"/>
      <c r="C625" s="13"/>
      <c r="D625" s="13"/>
      <c r="E625" s="13"/>
      <c r="F625" s="13"/>
      <c r="G625" s="13"/>
      <c r="H625" s="13"/>
      <c r="I625" s="13"/>
      <c r="J625" s="13"/>
      <c r="K625" s="13"/>
      <c r="L625" s="13"/>
      <c r="M625" s="40"/>
    </row>
    <row r="626" spans="1:13" x14ac:dyDescent="0.25">
      <c r="A626" s="12"/>
      <c r="B626" s="34"/>
      <c r="C626" s="13"/>
      <c r="D626" s="13"/>
      <c r="E626" s="13"/>
      <c r="F626" s="13"/>
      <c r="G626" s="13"/>
      <c r="H626" s="13"/>
      <c r="I626" s="13"/>
      <c r="J626" s="13"/>
      <c r="K626" s="13"/>
      <c r="L626" s="13"/>
      <c r="M626" s="40"/>
    </row>
    <row r="627" spans="1:13" x14ac:dyDescent="0.25">
      <c r="A627" s="12"/>
      <c r="B627" s="34"/>
      <c r="C627" s="13"/>
      <c r="D627" s="13"/>
      <c r="E627" s="13"/>
      <c r="F627" s="13"/>
      <c r="G627" s="13"/>
      <c r="H627" s="13"/>
      <c r="I627" s="13"/>
      <c r="J627" s="13"/>
      <c r="K627" s="13"/>
      <c r="L627" s="13"/>
      <c r="M627" s="40"/>
    </row>
    <row r="628" spans="1:13" x14ac:dyDescent="0.25">
      <c r="A628" s="12"/>
      <c r="B628" s="34"/>
      <c r="C628" s="13"/>
      <c r="D628" s="13"/>
      <c r="E628" s="13"/>
      <c r="F628" s="13"/>
      <c r="G628" s="13"/>
      <c r="H628" s="13"/>
      <c r="I628" s="13"/>
      <c r="J628" s="13"/>
      <c r="K628" s="13"/>
      <c r="L628" s="13"/>
      <c r="M628" s="40"/>
    </row>
    <row r="629" spans="1:13" x14ac:dyDescent="0.25">
      <c r="A629" s="12"/>
      <c r="B629" s="34"/>
      <c r="C629" s="13"/>
      <c r="D629" s="13"/>
      <c r="E629" s="13"/>
      <c r="F629" s="13"/>
      <c r="G629" s="13"/>
      <c r="H629" s="13"/>
      <c r="I629" s="13"/>
      <c r="J629" s="13"/>
      <c r="K629" s="13"/>
      <c r="L629" s="13"/>
      <c r="M629" s="40"/>
    </row>
    <row r="630" spans="1:13" x14ac:dyDescent="0.25">
      <c r="A630" s="12"/>
      <c r="B630" s="34"/>
      <c r="C630" s="13"/>
      <c r="D630" s="13"/>
      <c r="E630" s="13"/>
      <c r="F630" s="13"/>
      <c r="G630" s="13"/>
      <c r="H630" s="13"/>
      <c r="I630" s="13"/>
      <c r="J630" s="13"/>
      <c r="K630" s="13"/>
      <c r="L630" s="13"/>
      <c r="M630" s="40"/>
    </row>
    <row r="631" spans="1:13" x14ac:dyDescent="0.25">
      <c r="A631" s="12"/>
      <c r="B631" s="34"/>
      <c r="C631" s="13"/>
      <c r="D631" s="13"/>
      <c r="E631" s="13"/>
      <c r="F631" s="13"/>
      <c r="G631" s="13"/>
      <c r="H631" s="13"/>
      <c r="I631" s="13"/>
      <c r="J631" s="13"/>
      <c r="K631" s="13"/>
      <c r="L631" s="13"/>
      <c r="M631" s="40"/>
    </row>
    <row r="632" spans="1:13" x14ac:dyDescent="0.25">
      <c r="A632" s="12"/>
      <c r="B632" s="34"/>
      <c r="C632" s="13"/>
      <c r="D632" s="13"/>
      <c r="E632" s="13"/>
      <c r="F632" s="13"/>
      <c r="G632" s="13"/>
      <c r="H632" s="13"/>
      <c r="I632" s="13"/>
      <c r="J632" s="13"/>
      <c r="K632" s="13"/>
      <c r="L632" s="13"/>
      <c r="M632" s="40"/>
    </row>
    <row r="633" spans="1:13" x14ac:dyDescent="0.25">
      <c r="A633" s="12"/>
      <c r="B633" s="34"/>
      <c r="C633" s="13"/>
      <c r="D633" s="13"/>
      <c r="E633" s="13"/>
      <c r="F633" s="13"/>
      <c r="G633" s="13"/>
      <c r="H633" s="13"/>
      <c r="I633" s="13"/>
      <c r="J633" s="13"/>
      <c r="K633" s="13"/>
      <c r="L633" s="13"/>
      <c r="M633" s="40"/>
    </row>
    <row r="634" spans="1:13" x14ac:dyDescent="0.25">
      <c r="A634" s="12"/>
      <c r="B634" s="34"/>
      <c r="C634" s="13"/>
      <c r="D634" s="13"/>
      <c r="E634" s="13"/>
      <c r="F634" s="13"/>
      <c r="G634" s="13"/>
      <c r="H634" s="13"/>
      <c r="I634" s="13"/>
      <c r="J634" s="13"/>
      <c r="K634" s="13"/>
      <c r="L634" s="13"/>
      <c r="M634" s="40"/>
    </row>
    <row r="635" spans="1:13" x14ac:dyDescent="0.25">
      <c r="A635" s="12"/>
      <c r="B635" s="34"/>
      <c r="C635" s="13"/>
      <c r="D635" s="13"/>
      <c r="E635" s="13"/>
      <c r="F635" s="13"/>
      <c r="G635" s="13"/>
      <c r="H635" s="13"/>
      <c r="I635" s="13"/>
      <c r="J635" s="13"/>
      <c r="K635" s="13"/>
      <c r="L635" s="13"/>
      <c r="M635" s="40"/>
    </row>
    <row r="636" spans="1:13" x14ac:dyDescent="0.25">
      <c r="A636" s="12"/>
      <c r="B636" s="34"/>
      <c r="C636" s="13"/>
      <c r="D636" s="13"/>
      <c r="E636" s="13"/>
      <c r="F636" s="13"/>
      <c r="G636" s="13"/>
      <c r="H636" s="13"/>
      <c r="I636" s="13"/>
      <c r="J636" s="13"/>
      <c r="K636" s="13"/>
      <c r="L636" s="13"/>
      <c r="M636" s="40"/>
    </row>
    <row r="637" spans="1:13" x14ac:dyDescent="0.25">
      <c r="A637" s="12"/>
      <c r="B637" s="34"/>
      <c r="C637" s="13"/>
      <c r="D637" s="13"/>
      <c r="E637" s="13"/>
      <c r="F637" s="13"/>
      <c r="G637" s="13"/>
      <c r="H637" s="13"/>
      <c r="I637" s="13"/>
      <c r="J637" s="13"/>
      <c r="K637" s="13"/>
      <c r="L637" s="13"/>
      <c r="M637" s="40"/>
    </row>
    <row r="638" spans="1:13" x14ac:dyDescent="0.25">
      <c r="A638" s="12"/>
      <c r="B638" s="34"/>
      <c r="C638" s="13"/>
      <c r="D638" s="13"/>
      <c r="E638" s="13"/>
      <c r="F638" s="13"/>
      <c r="G638" s="13"/>
      <c r="H638" s="13"/>
      <c r="I638" s="13"/>
      <c r="J638" s="13"/>
      <c r="K638" s="13"/>
      <c r="L638" s="13"/>
      <c r="M638" s="40"/>
    </row>
    <row r="639" spans="1:13" x14ac:dyDescent="0.25">
      <c r="A639" s="12"/>
      <c r="B639" s="34"/>
      <c r="C639" s="13"/>
      <c r="D639" s="13"/>
      <c r="E639" s="13"/>
      <c r="F639" s="13"/>
      <c r="G639" s="13"/>
      <c r="H639" s="13"/>
      <c r="I639" s="13"/>
      <c r="J639" s="13"/>
      <c r="K639" s="13"/>
      <c r="L639" s="13"/>
      <c r="M639" s="40"/>
    </row>
    <row r="640" spans="1:13" x14ac:dyDescent="0.25">
      <c r="A640" s="12"/>
      <c r="B640" s="34"/>
      <c r="C640" s="13"/>
      <c r="D640" s="13"/>
      <c r="E640" s="13"/>
      <c r="F640" s="13"/>
      <c r="G640" s="13"/>
      <c r="H640" s="13"/>
      <c r="I640" s="13"/>
      <c r="J640" s="13"/>
      <c r="K640" s="13"/>
      <c r="L640" s="13"/>
      <c r="M640" s="40"/>
    </row>
    <row r="641" spans="1:13" x14ac:dyDescent="0.25">
      <c r="A641" s="12"/>
      <c r="B641" s="34"/>
      <c r="C641" s="13"/>
      <c r="D641" s="13"/>
      <c r="E641" s="13"/>
      <c r="F641" s="13"/>
      <c r="G641" s="13"/>
      <c r="H641" s="13"/>
      <c r="I641" s="13"/>
      <c r="J641" s="13"/>
      <c r="K641" s="13"/>
      <c r="L641" s="13"/>
      <c r="M641" s="40"/>
    </row>
    <row r="642" spans="1:13" x14ac:dyDescent="0.25">
      <c r="A642" s="12"/>
      <c r="B642" s="34"/>
      <c r="C642" s="13"/>
      <c r="D642" s="13"/>
      <c r="E642" s="13"/>
      <c r="F642" s="13"/>
      <c r="G642" s="13"/>
      <c r="H642" s="13"/>
      <c r="I642" s="13"/>
      <c r="J642" s="13"/>
      <c r="K642" s="13"/>
      <c r="L642" s="13"/>
      <c r="M642" s="40"/>
    </row>
    <row r="643" spans="1:13" x14ac:dyDescent="0.25">
      <c r="A643" s="12"/>
      <c r="B643" s="34"/>
      <c r="C643" s="13"/>
      <c r="D643" s="13"/>
      <c r="E643" s="13"/>
      <c r="F643" s="13"/>
      <c r="G643" s="13"/>
      <c r="H643" s="13"/>
      <c r="I643" s="13"/>
      <c r="J643" s="13"/>
      <c r="K643" s="13"/>
      <c r="L643" s="13"/>
      <c r="M643" s="40"/>
    </row>
    <row r="644" spans="1:13" x14ac:dyDescent="0.25">
      <c r="A644" s="12"/>
      <c r="B644" s="34"/>
      <c r="C644" s="13"/>
      <c r="D644" s="13"/>
      <c r="E644" s="13"/>
      <c r="F644" s="13"/>
      <c r="G644" s="13"/>
      <c r="H644" s="13"/>
      <c r="I644" s="13"/>
      <c r="J644" s="13"/>
      <c r="K644" s="13"/>
      <c r="L644" s="13"/>
      <c r="M644" s="40"/>
    </row>
    <row r="645" spans="1:13" x14ac:dyDescent="0.25">
      <c r="A645" s="12"/>
      <c r="B645" s="34"/>
      <c r="C645" s="13"/>
      <c r="D645" s="13"/>
      <c r="E645" s="13"/>
      <c r="F645" s="13"/>
      <c r="G645" s="13"/>
      <c r="H645" s="13"/>
      <c r="I645" s="13"/>
      <c r="J645" s="13"/>
      <c r="K645" s="13"/>
      <c r="L645" s="13"/>
      <c r="M645" s="40"/>
    </row>
    <row r="646" spans="1:13" x14ac:dyDescent="0.25">
      <c r="A646" s="12"/>
      <c r="B646" s="34"/>
      <c r="C646" s="13"/>
      <c r="D646" s="13"/>
      <c r="E646" s="13"/>
      <c r="F646" s="13"/>
      <c r="G646" s="13"/>
      <c r="H646" s="13"/>
      <c r="I646" s="13"/>
      <c r="J646" s="13"/>
      <c r="K646" s="13"/>
      <c r="L646" s="13"/>
      <c r="M646" s="40"/>
    </row>
    <row r="647" spans="1:13" x14ac:dyDescent="0.25">
      <c r="A647" s="12"/>
      <c r="B647" s="34"/>
      <c r="C647" s="13"/>
      <c r="D647" s="13"/>
      <c r="E647" s="13"/>
      <c r="F647" s="13"/>
      <c r="G647" s="13"/>
      <c r="H647" s="13"/>
      <c r="I647" s="13"/>
      <c r="J647" s="13"/>
      <c r="K647" s="13"/>
      <c r="L647" s="13"/>
      <c r="M647" s="40"/>
    </row>
    <row r="648" spans="1:13" x14ac:dyDescent="0.25">
      <c r="A648" s="12"/>
      <c r="B648" s="34"/>
      <c r="C648" s="13"/>
      <c r="D648" s="13"/>
      <c r="E648" s="13"/>
      <c r="F648" s="13"/>
      <c r="G648" s="13"/>
      <c r="H648" s="13"/>
      <c r="I648" s="13"/>
      <c r="J648" s="13"/>
      <c r="K648" s="13"/>
      <c r="L648" s="13"/>
      <c r="M648" s="40"/>
    </row>
    <row r="649" spans="1:13" x14ac:dyDescent="0.25">
      <c r="A649" s="12"/>
      <c r="B649" s="34"/>
      <c r="C649" s="13"/>
      <c r="D649" s="13"/>
      <c r="E649" s="13"/>
      <c r="F649" s="13"/>
      <c r="G649" s="13"/>
      <c r="H649" s="13"/>
      <c r="I649" s="13"/>
      <c r="J649" s="13"/>
      <c r="K649" s="13"/>
      <c r="L649" s="13"/>
      <c r="M649" s="40"/>
    </row>
    <row r="650" spans="1:13" x14ac:dyDescent="0.25">
      <c r="A650" s="12"/>
      <c r="B650" s="34"/>
      <c r="C650" s="13"/>
      <c r="D650" s="13"/>
      <c r="E650" s="13"/>
      <c r="F650" s="13"/>
      <c r="G650" s="13"/>
      <c r="H650" s="13"/>
      <c r="I650" s="13"/>
      <c r="J650" s="13"/>
      <c r="K650" s="13"/>
      <c r="L650" s="13"/>
      <c r="M650" s="40"/>
    </row>
    <row r="651" spans="1:13" x14ac:dyDescent="0.25">
      <c r="A651" s="12"/>
      <c r="B651" s="34"/>
      <c r="C651" s="13"/>
      <c r="D651" s="13"/>
      <c r="E651" s="13"/>
      <c r="F651" s="13"/>
      <c r="G651" s="13"/>
      <c r="H651" s="13"/>
      <c r="I651" s="13"/>
      <c r="J651" s="13"/>
      <c r="K651" s="13"/>
      <c r="L651" s="13"/>
      <c r="M651" s="40"/>
    </row>
    <row r="652" spans="1:13" x14ac:dyDescent="0.25">
      <c r="A652" s="12"/>
      <c r="B652" s="34"/>
      <c r="C652" s="13"/>
      <c r="D652" s="13"/>
      <c r="E652" s="13"/>
      <c r="F652" s="13"/>
      <c r="G652" s="13"/>
      <c r="H652" s="13"/>
      <c r="I652" s="13"/>
      <c r="J652" s="13"/>
      <c r="K652" s="13"/>
      <c r="L652" s="13"/>
      <c r="M652" s="40"/>
    </row>
    <row r="653" spans="1:13" x14ac:dyDescent="0.25">
      <c r="A653" s="12"/>
      <c r="B653" s="34"/>
      <c r="C653" s="13"/>
      <c r="D653" s="13"/>
      <c r="E653" s="13"/>
      <c r="F653" s="13"/>
      <c r="G653" s="13"/>
      <c r="H653" s="13"/>
      <c r="I653" s="13"/>
      <c r="J653" s="13"/>
      <c r="K653" s="13"/>
      <c r="L653" s="13"/>
      <c r="M653" s="40"/>
    </row>
    <row r="654" spans="1:13" x14ac:dyDescent="0.25">
      <c r="A654" s="12"/>
      <c r="B654" s="34"/>
      <c r="C654" s="13"/>
      <c r="D654" s="13"/>
      <c r="E654" s="13"/>
      <c r="F654" s="13"/>
      <c r="G654" s="13"/>
      <c r="H654" s="13"/>
      <c r="I654" s="13"/>
      <c r="J654" s="13"/>
      <c r="K654" s="13"/>
      <c r="L654" s="13"/>
      <c r="M654" s="40"/>
    </row>
    <row r="655" spans="1:13" x14ac:dyDescent="0.25">
      <c r="A655" s="12"/>
      <c r="B655" s="34"/>
      <c r="C655" s="13"/>
      <c r="D655" s="13"/>
      <c r="E655" s="13"/>
      <c r="F655" s="13"/>
      <c r="G655" s="13"/>
      <c r="H655" s="13"/>
      <c r="I655" s="13"/>
      <c r="J655" s="13"/>
      <c r="K655" s="13"/>
      <c r="L655" s="13"/>
      <c r="M655" s="40"/>
    </row>
    <row r="656" spans="1:13" x14ac:dyDescent="0.25">
      <c r="A656" s="12"/>
      <c r="B656" s="34"/>
      <c r="C656" s="13"/>
      <c r="D656" s="13"/>
      <c r="E656" s="13"/>
      <c r="F656" s="13"/>
      <c r="G656" s="13"/>
      <c r="H656" s="13"/>
      <c r="I656" s="13"/>
      <c r="J656" s="13"/>
      <c r="K656" s="13"/>
      <c r="L656" s="13"/>
      <c r="M656" s="40"/>
    </row>
    <row r="657" spans="1:13" x14ac:dyDescent="0.25">
      <c r="A657" s="12"/>
      <c r="B657" s="34"/>
      <c r="C657" s="13"/>
      <c r="D657" s="13"/>
      <c r="E657" s="13"/>
      <c r="F657" s="13"/>
      <c r="G657" s="13"/>
      <c r="H657" s="13"/>
      <c r="I657" s="13"/>
      <c r="J657" s="13"/>
      <c r="K657" s="13"/>
      <c r="L657" s="13"/>
      <c r="M657" s="40"/>
    </row>
    <row r="658" spans="1:13" x14ac:dyDescent="0.25">
      <c r="A658" s="12"/>
      <c r="B658" s="34"/>
      <c r="C658" s="13"/>
      <c r="D658" s="13"/>
      <c r="E658" s="13"/>
      <c r="F658" s="13"/>
      <c r="G658" s="13"/>
      <c r="H658" s="13"/>
      <c r="I658" s="13"/>
      <c r="J658" s="13"/>
      <c r="K658" s="13"/>
      <c r="L658" s="13"/>
      <c r="M658" s="40"/>
    </row>
    <row r="659" spans="1:13" x14ac:dyDescent="0.25">
      <c r="A659" s="12"/>
      <c r="B659" s="34"/>
      <c r="C659" s="13"/>
      <c r="D659" s="13"/>
      <c r="E659" s="13"/>
      <c r="F659" s="13"/>
      <c r="G659" s="13"/>
      <c r="H659" s="13"/>
      <c r="I659" s="13"/>
      <c r="J659" s="13"/>
      <c r="K659" s="13"/>
      <c r="L659" s="13"/>
      <c r="M659" s="40"/>
    </row>
    <row r="660" spans="1:13" x14ac:dyDescent="0.25">
      <c r="A660" s="12"/>
      <c r="B660" s="34"/>
      <c r="C660" s="13"/>
      <c r="D660" s="13"/>
      <c r="E660" s="13"/>
      <c r="F660" s="13"/>
      <c r="G660" s="13"/>
      <c r="H660" s="13"/>
      <c r="I660" s="13"/>
      <c r="J660" s="13"/>
      <c r="K660" s="13"/>
      <c r="L660" s="13"/>
      <c r="M660" s="40"/>
    </row>
    <row r="661" spans="1:13" x14ac:dyDescent="0.25">
      <c r="A661" s="12"/>
      <c r="B661" s="34"/>
      <c r="C661" s="13"/>
      <c r="D661" s="13"/>
      <c r="E661" s="13"/>
      <c r="F661" s="13"/>
      <c r="G661" s="13"/>
      <c r="H661" s="13"/>
      <c r="I661" s="13"/>
      <c r="J661" s="13"/>
      <c r="K661" s="13"/>
      <c r="L661" s="13"/>
      <c r="M661" s="40"/>
    </row>
    <row r="662" spans="1:13" x14ac:dyDescent="0.25">
      <c r="A662" s="12"/>
      <c r="B662" s="34"/>
      <c r="C662" s="13"/>
      <c r="D662" s="13"/>
      <c r="E662" s="13"/>
      <c r="F662" s="13"/>
      <c r="G662" s="13"/>
      <c r="H662" s="13"/>
      <c r="I662" s="13"/>
      <c r="J662" s="13"/>
      <c r="K662" s="13"/>
      <c r="L662" s="13"/>
      <c r="M662" s="40"/>
    </row>
    <row r="663" spans="1:13" x14ac:dyDescent="0.25">
      <c r="A663" s="12"/>
      <c r="B663" s="34"/>
      <c r="C663" s="13"/>
      <c r="D663" s="13"/>
      <c r="E663" s="13"/>
      <c r="F663" s="13"/>
      <c r="G663" s="13"/>
      <c r="H663" s="13"/>
      <c r="I663" s="13"/>
      <c r="J663" s="13"/>
      <c r="K663" s="13"/>
      <c r="L663" s="13"/>
      <c r="M663" s="40"/>
    </row>
    <row r="664" spans="1:13" x14ac:dyDescent="0.25">
      <c r="A664" s="12"/>
      <c r="B664" s="34"/>
      <c r="C664" s="13"/>
      <c r="D664" s="13"/>
      <c r="E664" s="13"/>
      <c r="F664" s="13"/>
      <c r="G664" s="13"/>
      <c r="H664" s="13"/>
      <c r="I664" s="13"/>
      <c r="J664" s="13"/>
      <c r="K664" s="13"/>
      <c r="L664" s="13"/>
      <c r="M664" s="40"/>
    </row>
    <row r="665" spans="1:13" x14ac:dyDescent="0.25">
      <c r="A665" s="12"/>
      <c r="B665" s="34"/>
      <c r="C665" s="13"/>
      <c r="D665" s="13"/>
      <c r="E665" s="13"/>
      <c r="F665" s="13"/>
      <c r="G665" s="13"/>
      <c r="H665" s="13"/>
      <c r="I665" s="13"/>
      <c r="J665" s="13"/>
      <c r="K665" s="13"/>
      <c r="L665" s="13"/>
      <c r="M665" s="40"/>
    </row>
    <row r="666" spans="1:13" x14ac:dyDescent="0.25">
      <c r="A666" s="12"/>
      <c r="B666" s="34"/>
      <c r="C666" s="13"/>
      <c r="D666" s="13"/>
      <c r="E666" s="13"/>
      <c r="F666" s="13"/>
      <c r="G666" s="13"/>
      <c r="H666" s="13"/>
      <c r="I666" s="13"/>
      <c r="J666" s="13"/>
      <c r="K666" s="13"/>
      <c r="L666" s="13"/>
      <c r="M666" s="40"/>
    </row>
    <row r="667" spans="1:13" x14ac:dyDescent="0.25">
      <c r="A667" s="12"/>
      <c r="B667" s="34"/>
      <c r="C667" s="13"/>
      <c r="D667" s="13"/>
      <c r="E667" s="13"/>
      <c r="F667" s="13"/>
      <c r="G667" s="13"/>
      <c r="H667" s="13"/>
      <c r="I667" s="13"/>
      <c r="J667" s="13"/>
      <c r="K667" s="13"/>
      <c r="L667" s="13"/>
      <c r="M667" s="40"/>
    </row>
    <row r="668" spans="1:13" x14ac:dyDescent="0.25">
      <c r="A668" s="12"/>
      <c r="B668" s="34"/>
      <c r="C668" s="13"/>
      <c r="D668" s="13"/>
      <c r="E668" s="13"/>
      <c r="F668" s="13"/>
      <c r="G668" s="13"/>
      <c r="H668" s="13"/>
      <c r="I668" s="13"/>
      <c r="J668" s="13"/>
      <c r="K668" s="13"/>
      <c r="L668" s="13"/>
      <c r="M668" s="40"/>
    </row>
    <row r="669" spans="1:13" x14ac:dyDescent="0.25">
      <c r="A669" s="12"/>
      <c r="B669" s="34"/>
      <c r="C669" s="13"/>
      <c r="D669" s="13"/>
      <c r="E669" s="13"/>
      <c r="F669" s="13"/>
      <c r="G669" s="13"/>
      <c r="H669" s="13"/>
      <c r="I669" s="13"/>
      <c r="J669" s="13"/>
      <c r="K669" s="13"/>
      <c r="L669" s="13"/>
      <c r="M669" s="40"/>
    </row>
    <row r="670" spans="1:13" x14ac:dyDescent="0.25">
      <c r="A670" s="12"/>
      <c r="B670" s="34"/>
      <c r="C670" s="13"/>
      <c r="D670" s="13"/>
      <c r="E670" s="13"/>
      <c r="F670" s="13"/>
      <c r="G670" s="13"/>
      <c r="H670" s="13"/>
      <c r="I670" s="13"/>
      <c r="J670" s="13"/>
      <c r="K670" s="13"/>
      <c r="L670" s="13"/>
      <c r="M670" s="40"/>
    </row>
    <row r="671" spans="1:13" x14ac:dyDescent="0.25">
      <c r="A671" s="12"/>
      <c r="B671" s="34"/>
      <c r="C671" s="13"/>
      <c r="D671" s="13"/>
      <c r="E671" s="13"/>
      <c r="F671" s="13"/>
      <c r="G671" s="13"/>
      <c r="H671" s="13"/>
      <c r="I671" s="13"/>
      <c r="J671" s="13"/>
      <c r="K671" s="13"/>
      <c r="L671" s="13"/>
      <c r="M671" s="40"/>
    </row>
    <row r="672" spans="1:13" x14ac:dyDescent="0.25">
      <c r="A672" s="12"/>
      <c r="B672" s="34"/>
      <c r="C672" s="13"/>
      <c r="D672" s="13"/>
      <c r="E672" s="13"/>
      <c r="F672" s="13"/>
      <c r="G672" s="13"/>
      <c r="H672" s="13"/>
      <c r="I672" s="13"/>
      <c r="J672" s="13"/>
      <c r="K672" s="13"/>
      <c r="L672" s="13"/>
      <c r="M672" s="40"/>
    </row>
    <row r="673" spans="1:13" x14ac:dyDescent="0.25">
      <c r="A673" s="12"/>
      <c r="B673" s="34"/>
      <c r="C673" s="13"/>
      <c r="D673" s="13"/>
      <c r="E673" s="13"/>
      <c r="F673" s="13"/>
      <c r="G673" s="13"/>
      <c r="H673" s="13"/>
      <c r="I673" s="13"/>
      <c r="J673" s="13"/>
      <c r="K673" s="13"/>
      <c r="L673" s="13"/>
      <c r="M673" s="40"/>
    </row>
    <row r="674" spans="1:13" x14ac:dyDescent="0.25">
      <c r="A674" s="12"/>
      <c r="B674" s="34"/>
      <c r="C674" s="13"/>
      <c r="D674" s="13"/>
      <c r="E674" s="13"/>
      <c r="F674" s="13"/>
      <c r="G674" s="13"/>
      <c r="H674" s="13"/>
      <c r="I674" s="13"/>
      <c r="J674" s="13"/>
      <c r="K674" s="13"/>
      <c r="L674" s="13"/>
      <c r="M674" s="40"/>
    </row>
    <row r="675" spans="1:13" x14ac:dyDescent="0.25">
      <c r="A675" s="12"/>
      <c r="B675" s="34"/>
      <c r="C675" s="13"/>
      <c r="D675" s="13"/>
      <c r="E675" s="13"/>
      <c r="F675" s="13"/>
      <c r="G675" s="13"/>
      <c r="H675" s="13"/>
      <c r="I675" s="13"/>
      <c r="J675" s="13"/>
      <c r="K675" s="13"/>
      <c r="L675" s="13"/>
      <c r="M675" s="40"/>
    </row>
    <row r="676" spans="1:13" x14ac:dyDescent="0.25">
      <c r="A676" s="12"/>
      <c r="B676" s="34"/>
      <c r="C676" s="13"/>
      <c r="D676" s="13"/>
      <c r="E676" s="13"/>
      <c r="F676" s="13"/>
      <c r="G676" s="13"/>
      <c r="H676" s="13"/>
      <c r="I676" s="13"/>
      <c r="J676" s="13"/>
      <c r="K676" s="13"/>
      <c r="L676" s="13"/>
      <c r="M676" s="40"/>
    </row>
    <row r="677" spans="1:13" x14ac:dyDescent="0.25">
      <c r="A677" s="12"/>
      <c r="B677" s="34"/>
      <c r="C677" s="13"/>
      <c r="D677" s="13"/>
      <c r="E677" s="13"/>
      <c r="F677" s="13"/>
      <c r="G677" s="13"/>
      <c r="H677" s="13"/>
      <c r="I677" s="13"/>
      <c r="J677" s="13"/>
      <c r="K677" s="13"/>
      <c r="L677" s="13"/>
      <c r="M677" s="40"/>
    </row>
    <row r="678" spans="1:13" x14ac:dyDescent="0.25">
      <c r="A678" s="12"/>
      <c r="B678" s="34"/>
      <c r="C678" s="13"/>
      <c r="D678" s="13"/>
      <c r="E678" s="13"/>
      <c r="F678" s="13"/>
      <c r="G678" s="13"/>
      <c r="H678" s="13"/>
      <c r="I678" s="13"/>
      <c r="J678" s="13"/>
      <c r="K678" s="13"/>
      <c r="L678" s="13"/>
      <c r="M678" s="40"/>
    </row>
    <row r="679" spans="1:13" x14ac:dyDescent="0.25">
      <c r="A679" s="12"/>
      <c r="B679" s="34"/>
      <c r="C679" s="13"/>
      <c r="D679" s="13"/>
      <c r="E679" s="13"/>
      <c r="F679" s="13"/>
      <c r="G679" s="13"/>
      <c r="H679" s="13"/>
      <c r="I679" s="13"/>
      <c r="J679" s="13"/>
      <c r="K679" s="13"/>
      <c r="L679" s="13"/>
      <c r="M679" s="40"/>
    </row>
    <row r="680" spans="1:13" x14ac:dyDescent="0.25">
      <c r="A680" s="12"/>
      <c r="B680" s="34"/>
      <c r="C680" s="13"/>
      <c r="D680" s="13"/>
      <c r="E680" s="13"/>
      <c r="F680" s="13"/>
      <c r="G680" s="13"/>
      <c r="H680" s="13"/>
      <c r="I680" s="13"/>
      <c r="J680" s="13"/>
      <c r="K680" s="13"/>
      <c r="L680" s="13"/>
      <c r="M680" s="40"/>
    </row>
    <row r="681" spans="1:13" x14ac:dyDescent="0.25">
      <c r="A681" s="12"/>
      <c r="B681" s="34"/>
      <c r="C681" s="13"/>
      <c r="D681" s="13"/>
      <c r="E681" s="13"/>
      <c r="F681" s="13"/>
      <c r="G681" s="13"/>
      <c r="H681" s="13"/>
      <c r="I681" s="13"/>
      <c r="J681" s="13"/>
      <c r="K681" s="13"/>
      <c r="L681" s="13"/>
      <c r="M681" s="40"/>
    </row>
    <row r="682" spans="1:13" x14ac:dyDescent="0.25">
      <c r="A682" s="12"/>
      <c r="B682" s="34"/>
      <c r="C682" s="13"/>
      <c r="D682" s="13"/>
      <c r="E682" s="13"/>
      <c r="F682" s="13"/>
      <c r="G682" s="13"/>
      <c r="H682" s="13"/>
      <c r="I682" s="13"/>
      <c r="J682" s="13"/>
      <c r="K682" s="13"/>
      <c r="L682" s="13"/>
      <c r="M682" s="40"/>
    </row>
    <row r="683" spans="1:13" x14ac:dyDescent="0.25">
      <c r="A683" s="12"/>
      <c r="B683" s="34"/>
      <c r="C683" s="13"/>
      <c r="D683" s="13"/>
      <c r="E683" s="13"/>
      <c r="F683" s="13"/>
      <c r="G683" s="13"/>
      <c r="H683" s="13"/>
      <c r="I683" s="13"/>
      <c r="J683" s="13"/>
      <c r="K683" s="13"/>
      <c r="L683" s="13"/>
      <c r="M683" s="40"/>
    </row>
    <row r="684" spans="1:13" x14ac:dyDescent="0.25">
      <c r="A684" s="12"/>
      <c r="B684" s="34"/>
      <c r="C684" s="13"/>
      <c r="D684" s="13"/>
      <c r="E684" s="13"/>
      <c r="F684" s="13"/>
      <c r="G684" s="13"/>
      <c r="H684" s="13"/>
      <c r="I684" s="13"/>
      <c r="J684" s="13"/>
      <c r="K684" s="13"/>
      <c r="L684" s="13"/>
      <c r="M684" s="40"/>
    </row>
    <row r="685" spans="1:13" x14ac:dyDescent="0.25">
      <c r="A685" s="12"/>
      <c r="B685" s="34"/>
      <c r="C685" s="13"/>
      <c r="D685" s="13"/>
      <c r="E685" s="13"/>
      <c r="F685" s="13"/>
      <c r="G685" s="13"/>
      <c r="H685" s="13"/>
      <c r="I685" s="13"/>
      <c r="J685" s="13"/>
      <c r="K685" s="13"/>
      <c r="L685" s="13"/>
      <c r="M685" s="40"/>
    </row>
    <row r="686" spans="1:13" x14ac:dyDescent="0.25">
      <c r="A686" s="12"/>
      <c r="B686" s="34"/>
      <c r="C686" s="13"/>
      <c r="D686" s="13"/>
      <c r="E686" s="13"/>
      <c r="F686" s="13"/>
      <c r="G686" s="13"/>
      <c r="H686" s="13"/>
      <c r="I686" s="13"/>
      <c r="J686" s="13"/>
      <c r="K686" s="13"/>
      <c r="L686" s="13"/>
      <c r="M686" s="40"/>
    </row>
    <row r="687" spans="1:13" x14ac:dyDescent="0.25">
      <c r="A687" s="12"/>
      <c r="B687" s="34"/>
      <c r="C687" s="13"/>
      <c r="D687" s="13"/>
      <c r="E687" s="13"/>
      <c r="F687" s="13"/>
      <c r="G687" s="13"/>
      <c r="H687" s="13"/>
      <c r="I687" s="13"/>
      <c r="J687" s="13"/>
      <c r="K687" s="13"/>
      <c r="L687" s="13"/>
      <c r="M687" s="40"/>
    </row>
    <row r="688" spans="1:13" x14ac:dyDescent="0.25">
      <c r="A688" s="12"/>
      <c r="B688" s="34"/>
      <c r="C688" s="13"/>
      <c r="D688" s="13"/>
      <c r="E688" s="13"/>
      <c r="F688" s="13"/>
      <c r="G688" s="13"/>
      <c r="H688" s="13"/>
      <c r="I688" s="13"/>
      <c r="J688" s="13"/>
      <c r="K688" s="13"/>
      <c r="L688" s="13"/>
      <c r="M688" s="40"/>
    </row>
    <row r="689" spans="1:13" x14ac:dyDescent="0.25">
      <c r="A689" s="12"/>
      <c r="B689" s="34"/>
      <c r="C689" s="13"/>
      <c r="D689" s="13"/>
      <c r="E689" s="13"/>
      <c r="F689" s="13"/>
      <c r="G689" s="13"/>
      <c r="H689" s="13"/>
      <c r="I689" s="13"/>
      <c r="J689" s="13"/>
      <c r="K689" s="13"/>
      <c r="L689" s="13"/>
      <c r="M689" s="40"/>
    </row>
    <row r="690" spans="1:13" x14ac:dyDescent="0.25">
      <c r="A690" s="12"/>
      <c r="B690" s="34"/>
      <c r="C690" s="13"/>
      <c r="D690" s="13"/>
      <c r="E690" s="13"/>
      <c r="F690" s="13"/>
      <c r="G690" s="13"/>
      <c r="H690" s="13"/>
      <c r="I690" s="13"/>
      <c r="J690" s="13"/>
      <c r="K690" s="13"/>
      <c r="L690" s="13"/>
      <c r="M690" s="40"/>
    </row>
    <row r="691" spans="1:13" x14ac:dyDescent="0.25">
      <c r="A691" s="12"/>
      <c r="B691" s="34"/>
      <c r="C691" s="13"/>
      <c r="D691" s="13"/>
      <c r="E691" s="13"/>
      <c r="F691" s="13"/>
      <c r="G691" s="13"/>
      <c r="H691" s="13"/>
      <c r="I691" s="13"/>
      <c r="J691" s="13"/>
      <c r="K691" s="13"/>
      <c r="L691" s="13"/>
      <c r="M691" s="40"/>
    </row>
    <row r="692" spans="1:13" x14ac:dyDescent="0.25">
      <c r="A692" s="12"/>
      <c r="B692" s="34"/>
      <c r="C692" s="13"/>
      <c r="D692" s="13"/>
      <c r="E692" s="13"/>
      <c r="F692" s="13"/>
      <c r="G692" s="13"/>
      <c r="H692" s="13"/>
      <c r="I692" s="13"/>
      <c r="J692" s="13"/>
      <c r="K692" s="13"/>
      <c r="L692" s="13"/>
      <c r="M692" s="40"/>
    </row>
    <row r="693" spans="1:13" x14ac:dyDescent="0.25">
      <c r="A693" s="12"/>
      <c r="B693" s="34"/>
      <c r="C693" s="13"/>
      <c r="D693" s="13"/>
      <c r="E693" s="13"/>
      <c r="F693" s="13"/>
      <c r="G693" s="13"/>
      <c r="H693" s="13"/>
      <c r="I693" s="13"/>
      <c r="J693" s="13"/>
      <c r="K693" s="13"/>
      <c r="L693" s="13"/>
      <c r="M693" s="40"/>
    </row>
    <row r="694" spans="1:13" x14ac:dyDescent="0.25">
      <c r="A694" s="12"/>
      <c r="B694" s="34"/>
      <c r="C694" s="13"/>
      <c r="D694" s="13"/>
      <c r="E694" s="13"/>
      <c r="F694" s="13"/>
      <c r="G694" s="13"/>
      <c r="H694" s="13"/>
      <c r="I694" s="13"/>
      <c r="J694" s="13"/>
      <c r="K694" s="13"/>
      <c r="L694" s="13"/>
      <c r="M694" s="40"/>
    </row>
    <row r="695" spans="1:13" x14ac:dyDescent="0.25">
      <c r="A695" s="12"/>
      <c r="B695" s="34"/>
      <c r="C695" s="13"/>
      <c r="D695" s="13"/>
      <c r="E695" s="13"/>
      <c r="F695" s="13"/>
      <c r="G695" s="13"/>
      <c r="H695" s="13"/>
      <c r="I695" s="13"/>
      <c r="J695" s="13"/>
      <c r="K695" s="13"/>
      <c r="L695" s="13"/>
      <c r="M695" s="40"/>
    </row>
    <row r="696" spans="1:13" x14ac:dyDescent="0.25">
      <c r="A696" s="12"/>
      <c r="B696" s="34"/>
      <c r="C696" s="13"/>
      <c r="D696" s="13"/>
      <c r="E696" s="13"/>
      <c r="F696" s="13"/>
      <c r="G696" s="13"/>
      <c r="H696" s="13"/>
      <c r="I696" s="13"/>
      <c r="J696" s="13"/>
      <c r="K696" s="13"/>
      <c r="L696" s="13"/>
      <c r="M696" s="40"/>
    </row>
    <row r="697" spans="1:13" x14ac:dyDescent="0.25">
      <c r="A697" s="12"/>
      <c r="B697" s="34"/>
      <c r="C697" s="13"/>
      <c r="D697" s="13"/>
      <c r="E697" s="13"/>
      <c r="F697" s="13"/>
      <c r="G697" s="13"/>
      <c r="H697" s="13"/>
      <c r="I697" s="13"/>
      <c r="J697" s="13"/>
      <c r="K697" s="13"/>
      <c r="L697" s="13"/>
      <c r="M697" s="40"/>
    </row>
    <row r="698" spans="1:13" x14ac:dyDescent="0.25">
      <c r="A698" s="12"/>
      <c r="B698" s="34"/>
      <c r="C698" s="13"/>
      <c r="D698" s="13"/>
      <c r="E698" s="13"/>
      <c r="F698" s="13"/>
      <c r="G698" s="13"/>
      <c r="H698" s="13"/>
      <c r="I698" s="13"/>
      <c r="J698" s="13"/>
      <c r="K698" s="13"/>
      <c r="L698" s="13"/>
      <c r="M698" s="40"/>
    </row>
    <row r="699" spans="1:13" x14ac:dyDescent="0.25">
      <c r="A699" s="12"/>
      <c r="B699" s="34"/>
      <c r="C699" s="13"/>
      <c r="D699" s="13"/>
      <c r="E699" s="13"/>
      <c r="F699" s="13"/>
      <c r="G699" s="13"/>
      <c r="H699" s="13"/>
      <c r="I699" s="13"/>
      <c r="J699" s="13"/>
      <c r="K699" s="13"/>
      <c r="L699" s="13"/>
      <c r="M699" s="40"/>
    </row>
    <row r="700" spans="1:13" x14ac:dyDescent="0.25">
      <c r="A700" s="12"/>
      <c r="B700" s="34"/>
      <c r="C700" s="13"/>
      <c r="D700" s="13"/>
      <c r="E700" s="13"/>
      <c r="F700" s="13"/>
      <c r="G700" s="13"/>
      <c r="H700" s="13"/>
      <c r="I700" s="13"/>
      <c r="J700" s="13"/>
      <c r="K700" s="13"/>
      <c r="L700" s="13"/>
      <c r="M700" s="40"/>
    </row>
    <row r="701" spans="1:13" x14ac:dyDescent="0.25">
      <c r="A701" s="12"/>
      <c r="B701" s="34"/>
      <c r="C701" s="13"/>
      <c r="D701" s="13"/>
      <c r="E701" s="13"/>
      <c r="F701" s="13"/>
      <c r="G701" s="13"/>
      <c r="H701" s="13"/>
      <c r="I701" s="13"/>
      <c r="J701" s="13"/>
      <c r="K701" s="13"/>
      <c r="L701" s="13"/>
      <c r="M701" s="40"/>
    </row>
    <row r="702" spans="1:13" x14ac:dyDescent="0.25">
      <c r="A702" s="12"/>
      <c r="B702" s="34"/>
      <c r="C702" s="13"/>
      <c r="D702" s="13"/>
      <c r="E702" s="13"/>
      <c r="F702" s="13"/>
      <c r="G702" s="13"/>
      <c r="H702" s="13"/>
      <c r="I702" s="13"/>
      <c r="J702" s="13"/>
      <c r="K702" s="13"/>
      <c r="L702" s="13"/>
      <c r="M702" s="40"/>
    </row>
    <row r="703" spans="1:13" x14ac:dyDescent="0.25">
      <c r="A703" s="12"/>
      <c r="B703" s="34"/>
      <c r="C703" s="13"/>
      <c r="D703" s="13"/>
      <c r="E703" s="13"/>
      <c r="F703" s="13"/>
      <c r="G703" s="13"/>
      <c r="H703" s="13"/>
      <c r="I703" s="13"/>
      <c r="J703" s="13"/>
      <c r="K703" s="13"/>
      <c r="L703" s="13"/>
      <c r="M703" s="40"/>
    </row>
    <row r="704" spans="1:13" x14ac:dyDescent="0.25">
      <c r="A704" s="12"/>
      <c r="B704" s="34"/>
      <c r="C704" s="13"/>
      <c r="D704" s="13"/>
      <c r="E704" s="13"/>
      <c r="F704" s="13"/>
      <c r="G704" s="13"/>
      <c r="H704" s="13"/>
      <c r="I704" s="13"/>
      <c r="J704" s="13"/>
      <c r="K704" s="13"/>
      <c r="L704" s="13"/>
      <c r="M704" s="40"/>
    </row>
    <row r="705" spans="1:13" x14ac:dyDescent="0.25">
      <c r="A705" s="12"/>
      <c r="B705" s="34"/>
      <c r="C705" s="13"/>
      <c r="D705" s="13"/>
      <c r="E705" s="13"/>
      <c r="F705" s="13"/>
      <c r="G705" s="13"/>
      <c r="H705" s="13"/>
      <c r="I705" s="13"/>
      <c r="J705" s="13"/>
      <c r="K705" s="13"/>
      <c r="L705" s="13"/>
      <c r="M705" s="40"/>
    </row>
    <row r="706" spans="1:13" x14ac:dyDescent="0.25">
      <c r="A706" s="12"/>
      <c r="B706" s="34"/>
      <c r="C706" s="13"/>
      <c r="D706" s="13"/>
      <c r="E706" s="13"/>
      <c r="F706" s="13"/>
      <c r="G706" s="13"/>
      <c r="H706" s="13"/>
      <c r="I706" s="13"/>
      <c r="J706" s="13"/>
      <c r="K706" s="13"/>
      <c r="L706" s="13"/>
      <c r="M706" s="40"/>
    </row>
    <row r="707" spans="1:13" x14ac:dyDescent="0.25">
      <c r="A707" s="12"/>
      <c r="B707" s="34"/>
      <c r="C707" s="13"/>
      <c r="D707" s="13"/>
      <c r="E707" s="13"/>
      <c r="F707" s="13"/>
      <c r="G707" s="13"/>
      <c r="H707" s="13"/>
      <c r="I707" s="13"/>
      <c r="J707" s="13"/>
      <c r="K707" s="13"/>
      <c r="L707" s="13"/>
      <c r="M707" s="40"/>
    </row>
    <row r="708" spans="1:13" x14ac:dyDescent="0.25">
      <c r="A708" s="12"/>
      <c r="B708" s="34"/>
      <c r="C708" s="13"/>
      <c r="D708" s="13"/>
      <c r="E708" s="13"/>
      <c r="F708" s="13"/>
      <c r="G708" s="13"/>
      <c r="H708" s="13"/>
      <c r="I708" s="13"/>
      <c r="J708" s="13"/>
      <c r="K708" s="13"/>
      <c r="L708" s="13"/>
      <c r="M708" s="40"/>
    </row>
    <row r="709" spans="1:13" x14ac:dyDescent="0.25">
      <c r="A709" s="12"/>
      <c r="B709" s="34"/>
      <c r="C709" s="13"/>
      <c r="D709" s="13"/>
      <c r="E709" s="13"/>
      <c r="F709" s="13"/>
      <c r="G709" s="13"/>
      <c r="H709" s="13"/>
      <c r="I709" s="13"/>
      <c r="J709" s="13"/>
      <c r="K709" s="13"/>
      <c r="L709" s="13"/>
      <c r="M709" s="40"/>
    </row>
    <row r="710" spans="1:13" x14ac:dyDescent="0.25">
      <c r="A710" s="12"/>
      <c r="B710" s="34"/>
      <c r="C710" s="13"/>
      <c r="D710" s="13"/>
      <c r="E710" s="13"/>
      <c r="F710" s="13"/>
      <c r="G710" s="13"/>
      <c r="H710" s="13"/>
      <c r="I710" s="13"/>
      <c r="J710" s="13"/>
      <c r="K710" s="13"/>
      <c r="L710" s="13"/>
      <c r="M710" s="40"/>
    </row>
    <row r="711" spans="1:13" x14ac:dyDescent="0.25">
      <c r="A711" s="12"/>
      <c r="B711" s="34"/>
      <c r="C711" s="13"/>
      <c r="D711" s="13"/>
      <c r="E711" s="13"/>
      <c r="F711" s="13"/>
      <c r="G711" s="13"/>
      <c r="H711" s="13"/>
      <c r="I711" s="13"/>
      <c r="J711" s="13"/>
      <c r="K711" s="13"/>
      <c r="L711" s="13"/>
      <c r="M711" s="40"/>
    </row>
    <row r="712" spans="1:13" x14ac:dyDescent="0.25">
      <c r="A712" s="12"/>
      <c r="B712" s="34"/>
      <c r="C712" s="13"/>
      <c r="D712" s="13"/>
      <c r="E712" s="13"/>
      <c r="F712" s="13"/>
      <c r="G712" s="13"/>
      <c r="H712" s="13"/>
      <c r="I712" s="13"/>
      <c r="J712" s="13"/>
      <c r="K712" s="13"/>
      <c r="L712" s="13"/>
      <c r="M712" s="40"/>
    </row>
    <row r="713" spans="1:13" x14ac:dyDescent="0.25">
      <c r="A713" s="12"/>
      <c r="B713" s="34"/>
      <c r="C713" s="13"/>
      <c r="D713" s="13"/>
      <c r="E713" s="13"/>
      <c r="F713" s="13"/>
      <c r="G713" s="13"/>
      <c r="H713" s="13"/>
      <c r="I713" s="13"/>
      <c r="J713" s="13"/>
      <c r="K713" s="13"/>
      <c r="L713" s="13"/>
      <c r="M713" s="40"/>
    </row>
    <row r="714" spans="1:13" x14ac:dyDescent="0.25">
      <c r="A714" s="12"/>
      <c r="B714" s="34"/>
      <c r="C714" s="13"/>
      <c r="D714" s="13"/>
      <c r="E714" s="13"/>
      <c r="F714" s="13"/>
      <c r="G714" s="13"/>
      <c r="H714" s="13"/>
      <c r="I714" s="13"/>
      <c r="J714" s="13"/>
      <c r="K714" s="13"/>
      <c r="L714" s="13"/>
      <c r="M714" s="40"/>
    </row>
    <row r="715" spans="1:13" x14ac:dyDescent="0.25">
      <c r="A715" s="12"/>
      <c r="B715" s="34"/>
      <c r="C715" s="13"/>
      <c r="D715" s="13"/>
      <c r="E715" s="13"/>
      <c r="F715" s="13"/>
      <c r="G715" s="13"/>
      <c r="H715" s="13"/>
      <c r="I715" s="13"/>
      <c r="J715" s="13"/>
      <c r="K715" s="13"/>
      <c r="L715" s="13"/>
      <c r="M715" s="40"/>
    </row>
    <row r="716" spans="1:13" x14ac:dyDescent="0.25">
      <c r="A716" s="12"/>
      <c r="B716" s="34"/>
      <c r="C716" s="13"/>
      <c r="D716" s="13"/>
      <c r="E716" s="13"/>
      <c r="F716" s="13"/>
      <c r="G716" s="13"/>
      <c r="H716" s="13"/>
      <c r="I716" s="13"/>
      <c r="J716" s="13"/>
      <c r="K716" s="13"/>
      <c r="L716" s="13"/>
      <c r="M716" s="40"/>
    </row>
    <row r="717" spans="1:13" x14ac:dyDescent="0.25">
      <c r="A717" s="12"/>
      <c r="B717" s="34"/>
      <c r="C717" s="13"/>
      <c r="D717" s="13"/>
      <c r="E717" s="13"/>
      <c r="F717" s="13"/>
      <c r="G717" s="13"/>
      <c r="H717" s="13"/>
      <c r="I717" s="13"/>
      <c r="J717" s="13"/>
      <c r="K717" s="13"/>
      <c r="L717" s="13"/>
      <c r="M717" s="40"/>
    </row>
    <row r="718" spans="1:13" x14ac:dyDescent="0.25">
      <c r="A718" s="12"/>
      <c r="B718" s="34"/>
      <c r="C718" s="13"/>
      <c r="D718" s="13"/>
      <c r="E718" s="13"/>
      <c r="F718" s="13"/>
      <c r="G718" s="13"/>
      <c r="H718" s="13"/>
      <c r="I718" s="13"/>
      <c r="J718" s="13"/>
      <c r="K718" s="13"/>
      <c r="L718" s="13"/>
      <c r="M718" s="40"/>
    </row>
    <row r="719" spans="1:13" x14ac:dyDescent="0.25">
      <c r="A719" s="12"/>
      <c r="B719" s="34"/>
      <c r="C719" s="13"/>
      <c r="D719" s="13"/>
      <c r="E719" s="13"/>
      <c r="F719" s="13"/>
      <c r="G719" s="13"/>
      <c r="H719" s="13"/>
      <c r="I719" s="13"/>
      <c r="J719" s="13"/>
      <c r="K719" s="13"/>
      <c r="L719" s="13"/>
      <c r="M719" s="40"/>
    </row>
    <row r="720" spans="1:13" x14ac:dyDescent="0.25">
      <c r="A720" s="12"/>
      <c r="B720" s="34"/>
      <c r="C720" s="13"/>
      <c r="D720" s="13"/>
      <c r="E720" s="13"/>
      <c r="F720" s="13"/>
      <c r="G720" s="13"/>
      <c r="H720" s="13"/>
      <c r="I720" s="13"/>
      <c r="J720" s="13"/>
      <c r="K720" s="13"/>
      <c r="L720" s="13"/>
      <c r="M720" s="40"/>
    </row>
    <row r="721" spans="1:13" x14ac:dyDescent="0.25">
      <c r="A721" s="12"/>
      <c r="B721" s="34"/>
      <c r="C721" s="13"/>
      <c r="D721" s="13"/>
      <c r="E721" s="13"/>
      <c r="F721" s="13"/>
      <c r="G721" s="13"/>
      <c r="H721" s="13"/>
      <c r="I721" s="13"/>
      <c r="J721" s="13"/>
      <c r="K721" s="13"/>
      <c r="L721" s="13"/>
      <c r="M721" s="40"/>
    </row>
    <row r="722" spans="1:13" x14ac:dyDescent="0.25">
      <c r="A722" s="12"/>
      <c r="B722" s="34"/>
      <c r="C722" s="13"/>
      <c r="D722" s="13"/>
      <c r="E722" s="13"/>
      <c r="F722" s="13"/>
      <c r="G722" s="13"/>
      <c r="H722" s="13"/>
      <c r="I722" s="13"/>
      <c r="J722" s="13"/>
      <c r="K722" s="13"/>
      <c r="L722" s="13"/>
      <c r="M722" s="40"/>
    </row>
    <row r="723" spans="1:13" x14ac:dyDescent="0.25">
      <c r="A723" s="12"/>
      <c r="B723" s="34"/>
      <c r="C723" s="13"/>
      <c r="D723" s="13"/>
      <c r="E723" s="13"/>
      <c r="F723" s="13"/>
      <c r="G723" s="13"/>
      <c r="H723" s="13"/>
      <c r="I723" s="13"/>
      <c r="J723" s="13"/>
      <c r="K723" s="13"/>
      <c r="L723" s="13"/>
      <c r="M723" s="40"/>
    </row>
    <row r="724" spans="1:13" x14ac:dyDescent="0.25">
      <c r="A724" s="12"/>
      <c r="B724" s="34"/>
      <c r="C724" s="13"/>
      <c r="D724" s="13"/>
      <c r="E724" s="13"/>
      <c r="F724" s="13"/>
      <c r="G724" s="13"/>
      <c r="H724" s="13"/>
      <c r="I724" s="13"/>
      <c r="J724" s="13"/>
      <c r="K724" s="13"/>
      <c r="L724" s="13"/>
      <c r="M724" s="40"/>
    </row>
    <row r="725" spans="1:13" x14ac:dyDescent="0.25">
      <c r="A725" s="12"/>
      <c r="B725" s="34"/>
      <c r="C725" s="13"/>
      <c r="D725" s="13"/>
      <c r="E725" s="13"/>
      <c r="F725" s="13"/>
      <c r="G725" s="13"/>
      <c r="H725" s="13"/>
      <c r="I725" s="13"/>
      <c r="J725" s="13"/>
      <c r="K725" s="13"/>
      <c r="L725" s="13"/>
      <c r="M725" s="40"/>
    </row>
    <row r="726" spans="1:13" x14ac:dyDescent="0.25">
      <c r="A726" s="12"/>
      <c r="B726" s="34"/>
      <c r="C726" s="13"/>
      <c r="D726" s="13"/>
      <c r="E726" s="13"/>
      <c r="F726" s="13"/>
      <c r="G726" s="13"/>
      <c r="H726" s="13"/>
      <c r="I726" s="13"/>
      <c r="J726" s="13"/>
      <c r="K726" s="13"/>
      <c r="L726" s="13"/>
      <c r="M726" s="40"/>
    </row>
    <row r="727" spans="1:13" x14ac:dyDescent="0.25">
      <c r="A727" s="12"/>
      <c r="B727" s="34"/>
      <c r="C727" s="13"/>
      <c r="D727" s="13"/>
      <c r="E727" s="13"/>
      <c r="F727" s="13"/>
      <c r="G727" s="13"/>
      <c r="H727" s="13"/>
      <c r="I727" s="13"/>
      <c r="J727" s="13"/>
      <c r="K727" s="13"/>
      <c r="L727" s="13"/>
      <c r="M727" s="40"/>
    </row>
    <row r="728" spans="1:13" x14ac:dyDescent="0.25">
      <c r="A728" s="12"/>
      <c r="B728" s="34"/>
      <c r="C728" s="13"/>
      <c r="D728" s="13"/>
      <c r="E728" s="13"/>
      <c r="F728" s="13"/>
      <c r="G728" s="13"/>
      <c r="H728" s="13"/>
      <c r="I728" s="13"/>
      <c r="J728" s="13"/>
      <c r="K728" s="13"/>
      <c r="L728" s="13"/>
      <c r="M728" s="40"/>
    </row>
    <row r="729" spans="1:13" x14ac:dyDescent="0.25">
      <c r="A729" s="12"/>
      <c r="B729" s="34"/>
      <c r="C729" s="13"/>
      <c r="D729" s="13"/>
      <c r="E729" s="13"/>
      <c r="F729" s="13"/>
      <c r="G729" s="13"/>
      <c r="H729" s="13"/>
      <c r="I729" s="13"/>
      <c r="J729" s="13"/>
      <c r="K729" s="13"/>
      <c r="L729" s="13"/>
      <c r="M729" s="40"/>
    </row>
    <row r="730" spans="1:13" x14ac:dyDescent="0.25">
      <c r="A730" s="12"/>
      <c r="B730" s="34"/>
      <c r="C730" s="13"/>
      <c r="D730" s="13"/>
      <c r="E730" s="13"/>
      <c r="F730" s="13"/>
      <c r="G730" s="13"/>
      <c r="H730" s="13"/>
      <c r="I730" s="13"/>
      <c r="J730" s="13"/>
      <c r="K730" s="13"/>
      <c r="L730" s="13"/>
      <c r="M730" s="40"/>
    </row>
    <row r="731" spans="1:13" x14ac:dyDescent="0.25">
      <c r="A731" s="12"/>
      <c r="B731" s="34"/>
      <c r="C731" s="13"/>
      <c r="D731" s="13"/>
      <c r="E731" s="13"/>
      <c r="F731" s="13"/>
      <c r="G731" s="13"/>
      <c r="H731" s="13"/>
      <c r="I731" s="13"/>
      <c r="J731" s="13"/>
      <c r="K731" s="13"/>
      <c r="L731" s="13"/>
      <c r="M731" s="40"/>
    </row>
    <row r="732" spans="1:13" x14ac:dyDescent="0.25">
      <c r="A732" s="12"/>
      <c r="B732" s="34"/>
      <c r="C732" s="13"/>
      <c r="D732" s="13"/>
      <c r="E732" s="13"/>
      <c r="F732" s="13"/>
      <c r="G732" s="13"/>
      <c r="H732" s="13"/>
      <c r="I732" s="13"/>
      <c r="J732" s="13"/>
      <c r="K732" s="13"/>
      <c r="L732" s="13"/>
      <c r="M732" s="40"/>
    </row>
    <row r="733" spans="1:13" x14ac:dyDescent="0.25">
      <c r="A733" s="12"/>
      <c r="B733" s="34"/>
      <c r="C733" s="13"/>
      <c r="D733" s="13"/>
      <c r="E733" s="13"/>
      <c r="F733" s="13"/>
      <c r="G733" s="13"/>
      <c r="H733" s="13"/>
      <c r="I733" s="13"/>
      <c r="J733" s="13"/>
      <c r="K733" s="13"/>
      <c r="L733" s="13"/>
      <c r="M733" s="40"/>
    </row>
    <row r="734" spans="1:13" x14ac:dyDescent="0.25">
      <c r="A734" s="12"/>
      <c r="B734" s="34"/>
      <c r="C734" s="13"/>
      <c r="D734" s="13"/>
      <c r="E734" s="13"/>
      <c r="F734" s="13"/>
      <c r="G734" s="13"/>
      <c r="H734" s="13"/>
      <c r="I734" s="13"/>
      <c r="J734" s="13"/>
      <c r="K734" s="13"/>
      <c r="L734" s="13"/>
      <c r="M734" s="40"/>
    </row>
    <row r="735" spans="1:13" x14ac:dyDescent="0.25">
      <c r="A735" s="12"/>
      <c r="B735" s="34"/>
      <c r="C735" s="13"/>
      <c r="D735" s="13"/>
      <c r="E735" s="13"/>
      <c r="F735" s="13"/>
      <c r="G735" s="13"/>
      <c r="H735" s="13"/>
      <c r="I735" s="13"/>
      <c r="J735" s="13"/>
      <c r="K735" s="13"/>
      <c r="L735" s="13"/>
      <c r="M735" s="40"/>
    </row>
  </sheetData>
  <mergeCells count="680">
    <mergeCell ref="A6:A7"/>
    <mergeCell ref="G8:G12"/>
    <mergeCell ref="H8:H12"/>
    <mergeCell ref="I8:I12"/>
    <mergeCell ref="J8:J12"/>
    <mergeCell ref="B6:B7"/>
    <mergeCell ref="C6:E6"/>
    <mergeCell ref="F6:F7"/>
    <mergeCell ref="G6:K6"/>
    <mergeCell ref="K8:K12"/>
    <mergeCell ref="B8:B12"/>
    <mergeCell ref="A8:A12"/>
    <mergeCell ref="L6:L7"/>
    <mergeCell ref="M6:M7"/>
    <mergeCell ref="M146:M150"/>
    <mergeCell ref="G13:G17"/>
    <mergeCell ref="H13:H17"/>
    <mergeCell ref="I13:I17"/>
    <mergeCell ref="J13:J17"/>
    <mergeCell ref="L8:M12"/>
    <mergeCell ref="L13:L17"/>
    <mergeCell ref="M13:M17"/>
    <mergeCell ref="G41:G45"/>
    <mergeCell ref="K13:K17"/>
    <mergeCell ref="M41:M45"/>
    <mergeCell ref="M36:M40"/>
    <mergeCell ref="M46:M50"/>
    <mergeCell ref="M56:M60"/>
    <mergeCell ref="M61:M65"/>
    <mergeCell ref="M51:M55"/>
    <mergeCell ref="H51:H55"/>
    <mergeCell ref="I51:I55"/>
    <mergeCell ref="J51:J55"/>
    <mergeCell ref="G56:G60"/>
    <mergeCell ref="A13:A17"/>
    <mergeCell ref="H18:H23"/>
    <mergeCell ref="I18:I23"/>
    <mergeCell ref="J18:J23"/>
    <mergeCell ref="K18:K23"/>
    <mergeCell ref="A18:A23"/>
    <mergeCell ref="B18:B23"/>
    <mergeCell ref="E22:E23"/>
    <mergeCell ref="B13:B17"/>
    <mergeCell ref="A41:A45"/>
    <mergeCell ref="M30:M34"/>
    <mergeCell ref="A36:A40"/>
    <mergeCell ref="B36:B40"/>
    <mergeCell ref="G36:G40"/>
    <mergeCell ref="H36:H40"/>
    <mergeCell ref="I36:I40"/>
    <mergeCell ref="J36:J40"/>
    <mergeCell ref="K36:K40"/>
    <mergeCell ref="L36:L40"/>
    <mergeCell ref="B41:B45"/>
    <mergeCell ref="L30:L35"/>
    <mergeCell ref="K30:K35"/>
    <mergeCell ref="L41:L45"/>
    <mergeCell ref="A30:A35"/>
    <mergeCell ref="H41:H45"/>
    <mergeCell ref="I41:I45"/>
    <mergeCell ref="J41:J45"/>
    <mergeCell ref="K41:K45"/>
    <mergeCell ref="B30:B35"/>
    <mergeCell ref="G30:G35"/>
    <mergeCell ref="H30:H35"/>
    <mergeCell ref="I30:I35"/>
    <mergeCell ref="J30:J35"/>
    <mergeCell ref="I46:I50"/>
    <mergeCell ref="J46:J50"/>
    <mergeCell ref="K46:K50"/>
    <mergeCell ref="K56:K60"/>
    <mergeCell ref="L56:L60"/>
    <mergeCell ref="G61:G65"/>
    <mergeCell ref="H61:H65"/>
    <mergeCell ref="I61:I65"/>
    <mergeCell ref="J61:J65"/>
    <mergeCell ref="K61:K65"/>
    <mergeCell ref="L61:L65"/>
    <mergeCell ref="G51:G55"/>
    <mergeCell ref="H56:H60"/>
    <mergeCell ref="I56:I60"/>
    <mergeCell ref="J56:J60"/>
    <mergeCell ref="L46:L50"/>
    <mergeCell ref="A66:A70"/>
    <mergeCell ref="B66:B70"/>
    <mergeCell ref="A71:A75"/>
    <mergeCell ref="B71:B75"/>
    <mergeCell ref="A76:A80"/>
    <mergeCell ref="B76:B80"/>
    <mergeCell ref="K66:K70"/>
    <mergeCell ref="L66:L70"/>
    <mergeCell ref="A51:A55"/>
    <mergeCell ref="B51:B55"/>
    <mergeCell ref="A56:A60"/>
    <mergeCell ref="B56:B60"/>
    <mergeCell ref="A61:A65"/>
    <mergeCell ref="B61:B65"/>
    <mergeCell ref="K51:K55"/>
    <mergeCell ref="L51:L55"/>
    <mergeCell ref="A46:A50"/>
    <mergeCell ref="B46:B50"/>
    <mergeCell ref="G46:G50"/>
    <mergeCell ref="H46:H50"/>
    <mergeCell ref="M66:M70"/>
    <mergeCell ref="K71:K75"/>
    <mergeCell ref="L71:L75"/>
    <mergeCell ref="M71:M75"/>
    <mergeCell ref="G76:G80"/>
    <mergeCell ref="H76:H80"/>
    <mergeCell ref="I76:I80"/>
    <mergeCell ref="J76:J80"/>
    <mergeCell ref="K76:K80"/>
    <mergeCell ref="L76:L80"/>
    <mergeCell ref="M76:M80"/>
    <mergeCell ref="A96:A100"/>
    <mergeCell ref="B96:B100"/>
    <mergeCell ref="A101:A105"/>
    <mergeCell ref="B101:B105"/>
    <mergeCell ref="A106:A110"/>
    <mergeCell ref="B106:B110"/>
    <mergeCell ref="A81:A85"/>
    <mergeCell ref="B81:B85"/>
    <mergeCell ref="A86:A90"/>
    <mergeCell ref="B86:B90"/>
    <mergeCell ref="A91:A95"/>
    <mergeCell ref="B91:B95"/>
    <mergeCell ref="A126:A130"/>
    <mergeCell ref="B126:B130"/>
    <mergeCell ref="A131:A135"/>
    <mergeCell ref="B131:B135"/>
    <mergeCell ref="A136:A140"/>
    <mergeCell ref="B136:B140"/>
    <mergeCell ref="A111:A115"/>
    <mergeCell ref="B111:B115"/>
    <mergeCell ref="A116:A120"/>
    <mergeCell ref="B116:B120"/>
    <mergeCell ref="A121:A125"/>
    <mergeCell ref="B121:B125"/>
    <mergeCell ref="A156:A160"/>
    <mergeCell ref="B156:B160"/>
    <mergeCell ref="A161:A165"/>
    <mergeCell ref="B161:B165"/>
    <mergeCell ref="A166:A170"/>
    <mergeCell ref="B166:B170"/>
    <mergeCell ref="A141:A145"/>
    <mergeCell ref="B141:B145"/>
    <mergeCell ref="B146:B150"/>
    <mergeCell ref="A146:A150"/>
    <mergeCell ref="A151:A155"/>
    <mergeCell ref="B151:B155"/>
    <mergeCell ref="A186:A190"/>
    <mergeCell ref="B186:B190"/>
    <mergeCell ref="A191:A195"/>
    <mergeCell ref="B191:B195"/>
    <mergeCell ref="A196:A200"/>
    <mergeCell ref="B196:B200"/>
    <mergeCell ref="A171:A175"/>
    <mergeCell ref="B171:B175"/>
    <mergeCell ref="A176:A180"/>
    <mergeCell ref="B176:B180"/>
    <mergeCell ref="A181:A185"/>
    <mergeCell ref="B181:B185"/>
    <mergeCell ref="A211:A215"/>
    <mergeCell ref="B211:B215"/>
    <mergeCell ref="A216:A220"/>
    <mergeCell ref="B216:B220"/>
    <mergeCell ref="A221:A225"/>
    <mergeCell ref="B221:B225"/>
    <mergeCell ref="A201:A205"/>
    <mergeCell ref="B201:B205"/>
    <mergeCell ref="B206:B210"/>
    <mergeCell ref="A206:A210"/>
    <mergeCell ref="A241:A245"/>
    <mergeCell ref="B241:B245"/>
    <mergeCell ref="A246:A250"/>
    <mergeCell ref="B246:B250"/>
    <mergeCell ref="A251:A255"/>
    <mergeCell ref="B251:B255"/>
    <mergeCell ref="A226:A230"/>
    <mergeCell ref="B226:B230"/>
    <mergeCell ref="A231:A235"/>
    <mergeCell ref="B231:B235"/>
    <mergeCell ref="A236:A240"/>
    <mergeCell ref="B236:B240"/>
    <mergeCell ref="A271:A275"/>
    <mergeCell ref="B271:B275"/>
    <mergeCell ref="A276:A280"/>
    <mergeCell ref="B276:B280"/>
    <mergeCell ref="A281:A285"/>
    <mergeCell ref="B281:B285"/>
    <mergeCell ref="A256:A260"/>
    <mergeCell ref="B256:B260"/>
    <mergeCell ref="A261:A265"/>
    <mergeCell ref="B261:B265"/>
    <mergeCell ref="A266:A270"/>
    <mergeCell ref="B266:B270"/>
    <mergeCell ref="A301:A305"/>
    <mergeCell ref="B301:B305"/>
    <mergeCell ref="A306:A310"/>
    <mergeCell ref="B306:B310"/>
    <mergeCell ref="A311:A315"/>
    <mergeCell ref="B311:B315"/>
    <mergeCell ref="A286:A290"/>
    <mergeCell ref="B286:B290"/>
    <mergeCell ref="A291:A295"/>
    <mergeCell ref="B291:B295"/>
    <mergeCell ref="A296:A300"/>
    <mergeCell ref="B296:B300"/>
    <mergeCell ref="A336:A340"/>
    <mergeCell ref="B336:B340"/>
    <mergeCell ref="A341:A345"/>
    <mergeCell ref="B341:B345"/>
    <mergeCell ref="A316:A320"/>
    <mergeCell ref="B316:B320"/>
    <mergeCell ref="A321:A325"/>
    <mergeCell ref="B321:B325"/>
    <mergeCell ref="B326:B330"/>
    <mergeCell ref="A326:A330"/>
    <mergeCell ref="A376:A380"/>
    <mergeCell ref="B376:B380"/>
    <mergeCell ref="G66:G70"/>
    <mergeCell ref="H66:H70"/>
    <mergeCell ref="I66:I70"/>
    <mergeCell ref="J66:J70"/>
    <mergeCell ref="G71:G75"/>
    <mergeCell ref="H71:H75"/>
    <mergeCell ref="I71:I75"/>
    <mergeCell ref="J71:J75"/>
    <mergeCell ref="A361:A365"/>
    <mergeCell ref="B361:B365"/>
    <mergeCell ref="A366:A370"/>
    <mergeCell ref="B366:B370"/>
    <mergeCell ref="A371:A375"/>
    <mergeCell ref="B371:B375"/>
    <mergeCell ref="A346:A350"/>
    <mergeCell ref="B346:B350"/>
    <mergeCell ref="A351:A355"/>
    <mergeCell ref="B351:B355"/>
    <mergeCell ref="A356:A360"/>
    <mergeCell ref="B356:B360"/>
    <mergeCell ref="A331:A335"/>
    <mergeCell ref="B331:B335"/>
    <mergeCell ref="M81:M85"/>
    <mergeCell ref="G86:G90"/>
    <mergeCell ref="H86:H90"/>
    <mergeCell ref="I86:I90"/>
    <mergeCell ref="J86:J90"/>
    <mergeCell ref="K86:K90"/>
    <mergeCell ref="L86:L90"/>
    <mergeCell ref="M86:M90"/>
    <mergeCell ref="G81:G85"/>
    <mergeCell ref="H81:H85"/>
    <mergeCell ref="I81:I85"/>
    <mergeCell ref="J81:J85"/>
    <mergeCell ref="K81:K85"/>
    <mergeCell ref="L81:L85"/>
    <mergeCell ref="M91:M95"/>
    <mergeCell ref="G96:G100"/>
    <mergeCell ref="H96:H100"/>
    <mergeCell ref="I96:I100"/>
    <mergeCell ref="J96:J100"/>
    <mergeCell ref="K96:K100"/>
    <mergeCell ref="L96:L100"/>
    <mergeCell ref="M96:M100"/>
    <mergeCell ref="G91:G95"/>
    <mergeCell ref="H91:H95"/>
    <mergeCell ref="I91:I95"/>
    <mergeCell ref="J91:J95"/>
    <mergeCell ref="K91:K95"/>
    <mergeCell ref="L91:L95"/>
    <mergeCell ref="M101:M105"/>
    <mergeCell ref="G106:G110"/>
    <mergeCell ref="H106:H110"/>
    <mergeCell ref="I106:I110"/>
    <mergeCell ref="J106:J110"/>
    <mergeCell ref="K106:K110"/>
    <mergeCell ref="L106:L110"/>
    <mergeCell ref="M106:M110"/>
    <mergeCell ref="G101:G105"/>
    <mergeCell ref="H101:H105"/>
    <mergeCell ref="I101:I105"/>
    <mergeCell ref="J101:J105"/>
    <mergeCell ref="K101:K105"/>
    <mergeCell ref="L101:L105"/>
    <mergeCell ref="M111:M115"/>
    <mergeCell ref="G116:G120"/>
    <mergeCell ref="H116:H120"/>
    <mergeCell ref="I116:I120"/>
    <mergeCell ref="J116:J120"/>
    <mergeCell ref="K116:K120"/>
    <mergeCell ref="L116:L120"/>
    <mergeCell ref="M116:M120"/>
    <mergeCell ref="G111:G115"/>
    <mergeCell ref="H111:H115"/>
    <mergeCell ref="I111:I115"/>
    <mergeCell ref="J111:J115"/>
    <mergeCell ref="K111:K115"/>
    <mergeCell ref="L111:L115"/>
    <mergeCell ref="M121:M125"/>
    <mergeCell ref="G126:G130"/>
    <mergeCell ref="H126:H130"/>
    <mergeCell ref="I126:I130"/>
    <mergeCell ref="J126:J130"/>
    <mergeCell ref="K126:K130"/>
    <mergeCell ref="L126:L130"/>
    <mergeCell ref="M126:M130"/>
    <mergeCell ref="G121:G125"/>
    <mergeCell ref="H121:H125"/>
    <mergeCell ref="I121:I125"/>
    <mergeCell ref="J121:J125"/>
    <mergeCell ref="K121:K125"/>
    <mergeCell ref="L121:L125"/>
    <mergeCell ref="M131:M135"/>
    <mergeCell ref="G136:G140"/>
    <mergeCell ref="H136:H140"/>
    <mergeCell ref="I136:I140"/>
    <mergeCell ref="J136:J140"/>
    <mergeCell ref="K136:K140"/>
    <mergeCell ref="L136:L140"/>
    <mergeCell ref="M136:M140"/>
    <mergeCell ref="G131:G135"/>
    <mergeCell ref="H131:H135"/>
    <mergeCell ref="I131:I135"/>
    <mergeCell ref="J131:J135"/>
    <mergeCell ref="K131:K135"/>
    <mergeCell ref="L131:L135"/>
    <mergeCell ref="G146:G150"/>
    <mergeCell ref="H146:H150"/>
    <mergeCell ref="I146:I150"/>
    <mergeCell ref="J146:J150"/>
    <mergeCell ref="K146:K150"/>
    <mergeCell ref="L146:L150"/>
    <mergeCell ref="M141:M145"/>
    <mergeCell ref="G141:G145"/>
    <mergeCell ref="H141:H145"/>
    <mergeCell ref="I141:I145"/>
    <mergeCell ref="J141:J145"/>
    <mergeCell ref="K141:K145"/>
    <mergeCell ref="L141:L145"/>
    <mergeCell ref="M151:M155"/>
    <mergeCell ref="G156:G160"/>
    <mergeCell ref="H156:H160"/>
    <mergeCell ref="I156:I160"/>
    <mergeCell ref="J156:J160"/>
    <mergeCell ref="K156:K160"/>
    <mergeCell ref="L156:L160"/>
    <mergeCell ref="M156:M160"/>
    <mergeCell ref="G151:G155"/>
    <mergeCell ref="H151:H155"/>
    <mergeCell ref="I151:I155"/>
    <mergeCell ref="J151:J155"/>
    <mergeCell ref="K151:K155"/>
    <mergeCell ref="L151:L155"/>
    <mergeCell ref="M161:M165"/>
    <mergeCell ref="G166:G170"/>
    <mergeCell ref="H166:H170"/>
    <mergeCell ref="I166:I170"/>
    <mergeCell ref="J166:J170"/>
    <mergeCell ref="K166:K170"/>
    <mergeCell ref="L166:L170"/>
    <mergeCell ref="M166:M170"/>
    <mergeCell ref="G161:G165"/>
    <mergeCell ref="H161:H165"/>
    <mergeCell ref="I161:I165"/>
    <mergeCell ref="J161:J165"/>
    <mergeCell ref="K161:K165"/>
    <mergeCell ref="L161:L165"/>
    <mergeCell ref="M171:M175"/>
    <mergeCell ref="G176:G180"/>
    <mergeCell ref="H176:H180"/>
    <mergeCell ref="I176:I180"/>
    <mergeCell ref="J176:J180"/>
    <mergeCell ref="K176:K180"/>
    <mergeCell ref="L176:L180"/>
    <mergeCell ref="M176:M180"/>
    <mergeCell ref="G171:G175"/>
    <mergeCell ref="H171:H175"/>
    <mergeCell ref="I171:I175"/>
    <mergeCell ref="J171:J175"/>
    <mergeCell ref="K171:K175"/>
    <mergeCell ref="L171:L175"/>
    <mergeCell ref="M181:M185"/>
    <mergeCell ref="G186:G190"/>
    <mergeCell ref="H186:H190"/>
    <mergeCell ref="I186:I190"/>
    <mergeCell ref="J186:J190"/>
    <mergeCell ref="K186:K190"/>
    <mergeCell ref="L186:L190"/>
    <mergeCell ref="M186:M190"/>
    <mergeCell ref="G181:G185"/>
    <mergeCell ref="H181:H185"/>
    <mergeCell ref="I181:I185"/>
    <mergeCell ref="J181:J185"/>
    <mergeCell ref="K181:K185"/>
    <mergeCell ref="L181:L185"/>
    <mergeCell ref="M191:M195"/>
    <mergeCell ref="G196:G200"/>
    <mergeCell ref="H196:H200"/>
    <mergeCell ref="I196:I200"/>
    <mergeCell ref="J196:J200"/>
    <mergeCell ref="K196:K200"/>
    <mergeCell ref="L196:L200"/>
    <mergeCell ref="M196:M200"/>
    <mergeCell ref="G191:G195"/>
    <mergeCell ref="H191:H195"/>
    <mergeCell ref="I191:I195"/>
    <mergeCell ref="J191:J195"/>
    <mergeCell ref="K191:K195"/>
    <mergeCell ref="L191:L195"/>
    <mergeCell ref="M201:M205"/>
    <mergeCell ref="G201:G205"/>
    <mergeCell ref="H201:H205"/>
    <mergeCell ref="I201:I205"/>
    <mergeCell ref="J201:J205"/>
    <mergeCell ref="K201:K205"/>
    <mergeCell ref="L201:L205"/>
    <mergeCell ref="M206:M210"/>
    <mergeCell ref="G211:G215"/>
    <mergeCell ref="H211:H215"/>
    <mergeCell ref="I211:I215"/>
    <mergeCell ref="J211:J215"/>
    <mergeCell ref="K211:K215"/>
    <mergeCell ref="L211:L215"/>
    <mergeCell ref="M211:M215"/>
    <mergeCell ref="G206:G210"/>
    <mergeCell ref="H206:H210"/>
    <mergeCell ref="I206:I210"/>
    <mergeCell ref="J206:J210"/>
    <mergeCell ref="K206:K210"/>
    <mergeCell ref="L206:L210"/>
    <mergeCell ref="M216:M220"/>
    <mergeCell ref="G221:G225"/>
    <mergeCell ref="H221:H225"/>
    <mergeCell ref="I221:I225"/>
    <mergeCell ref="J221:J225"/>
    <mergeCell ref="K221:K225"/>
    <mergeCell ref="L221:L225"/>
    <mergeCell ref="M221:M225"/>
    <mergeCell ref="G216:G220"/>
    <mergeCell ref="H216:H220"/>
    <mergeCell ref="I216:I220"/>
    <mergeCell ref="J216:J220"/>
    <mergeCell ref="K216:K220"/>
    <mergeCell ref="L216:L220"/>
    <mergeCell ref="M226:M230"/>
    <mergeCell ref="G231:G235"/>
    <mergeCell ref="H231:H235"/>
    <mergeCell ref="I231:I235"/>
    <mergeCell ref="J231:J235"/>
    <mergeCell ref="K231:K235"/>
    <mergeCell ref="L231:L235"/>
    <mergeCell ref="M231:M235"/>
    <mergeCell ref="G226:G230"/>
    <mergeCell ref="H226:H230"/>
    <mergeCell ref="I226:I230"/>
    <mergeCell ref="J226:J230"/>
    <mergeCell ref="K226:K230"/>
    <mergeCell ref="L226:L230"/>
    <mergeCell ref="M236:M240"/>
    <mergeCell ref="G241:G245"/>
    <mergeCell ref="H241:H245"/>
    <mergeCell ref="I241:I245"/>
    <mergeCell ref="J241:J245"/>
    <mergeCell ref="K241:K245"/>
    <mergeCell ref="L241:L245"/>
    <mergeCell ref="M241:M245"/>
    <mergeCell ref="G236:G240"/>
    <mergeCell ref="H236:H240"/>
    <mergeCell ref="I236:I240"/>
    <mergeCell ref="J236:J240"/>
    <mergeCell ref="K236:K240"/>
    <mergeCell ref="L236:L240"/>
    <mergeCell ref="M246:M250"/>
    <mergeCell ref="G251:G255"/>
    <mergeCell ref="H251:H255"/>
    <mergeCell ref="I251:I255"/>
    <mergeCell ref="J251:J255"/>
    <mergeCell ref="K251:K255"/>
    <mergeCell ref="L251:L255"/>
    <mergeCell ref="M251:M255"/>
    <mergeCell ref="G246:G250"/>
    <mergeCell ref="H246:H250"/>
    <mergeCell ref="I246:I250"/>
    <mergeCell ref="J246:J250"/>
    <mergeCell ref="K246:K250"/>
    <mergeCell ref="L246:L250"/>
    <mergeCell ref="M256:M260"/>
    <mergeCell ref="G261:G265"/>
    <mergeCell ref="H261:H265"/>
    <mergeCell ref="I261:I265"/>
    <mergeCell ref="J261:J265"/>
    <mergeCell ref="K261:K265"/>
    <mergeCell ref="L261:L265"/>
    <mergeCell ref="M261:M265"/>
    <mergeCell ref="G256:G260"/>
    <mergeCell ref="H256:H260"/>
    <mergeCell ref="I256:I260"/>
    <mergeCell ref="J256:J260"/>
    <mergeCell ref="K256:K260"/>
    <mergeCell ref="L256:L260"/>
    <mergeCell ref="M266:M270"/>
    <mergeCell ref="G271:G275"/>
    <mergeCell ref="H271:H275"/>
    <mergeCell ref="I271:I275"/>
    <mergeCell ref="J271:J275"/>
    <mergeCell ref="K271:K275"/>
    <mergeCell ref="L271:L275"/>
    <mergeCell ref="M271:M275"/>
    <mergeCell ref="G266:G270"/>
    <mergeCell ref="H266:H270"/>
    <mergeCell ref="I266:I270"/>
    <mergeCell ref="J266:J270"/>
    <mergeCell ref="K266:K270"/>
    <mergeCell ref="L266:L270"/>
    <mergeCell ref="M276:M280"/>
    <mergeCell ref="G281:G285"/>
    <mergeCell ref="H281:H285"/>
    <mergeCell ref="I281:I285"/>
    <mergeCell ref="J281:J285"/>
    <mergeCell ref="K281:K285"/>
    <mergeCell ref="L281:L285"/>
    <mergeCell ref="M281:M285"/>
    <mergeCell ref="G276:G280"/>
    <mergeCell ref="H276:H280"/>
    <mergeCell ref="I276:I280"/>
    <mergeCell ref="J276:J280"/>
    <mergeCell ref="K276:K280"/>
    <mergeCell ref="L276:L280"/>
    <mergeCell ref="M286:M290"/>
    <mergeCell ref="G291:G295"/>
    <mergeCell ref="H291:H295"/>
    <mergeCell ref="I291:I295"/>
    <mergeCell ref="J291:J295"/>
    <mergeCell ref="K291:K295"/>
    <mergeCell ref="L291:L295"/>
    <mergeCell ref="M291:M295"/>
    <mergeCell ref="G286:G290"/>
    <mergeCell ref="H286:H290"/>
    <mergeCell ref="I286:I290"/>
    <mergeCell ref="J286:J290"/>
    <mergeCell ref="K286:K290"/>
    <mergeCell ref="L286:L290"/>
    <mergeCell ref="M296:M300"/>
    <mergeCell ref="G301:G305"/>
    <mergeCell ref="H301:H305"/>
    <mergeCell ref="I301:I305"/>
    <mergeCell ref="J301:J305"/>
    <mergeCell ref="K301:K305"/>
    <mergeCell ref="L301:L305"/>
    <mergeCell ref="M301:M305"/>
    <mergeCell ref="G296:G300"/>
    <mergeCell ref="H296:H300"/>
    <mergeCell ref="I296:I300"/>
    <mergeCell ref="J296:J300"/>
    <mergeCell ref="K296:K300"/>
    <mergeCell ref="L296:L300"/>
    <mergeCell ref="M306:M310"/>
    <mergeCell ref="G311:G315"/>
    <mergeCell ref="H311:H315"/>
    <mergeCell ref="I311:I315"/>
    <mergeCell ref="J311:J315"/>
    <mergeCell ref="K311:K315"/>
    <mergeCell ref="L311:L315"/>
    <mergeCell ref="M311:M315"/>
    <mergeCell ref="G306:G310"/>
    <mergeCell ref="H306:H310"/>
    <mergeCell ref="I306:I310"/>
    <mergeCell ref="J306:J310"/>
    <mergeCell ref="K306:K310"/>
    <mergeCell ref="L306:L310"/>
    <mergeCell ref="M316:M320"/>
    <mergeCell ref="G321:G325"/>
    <mergeCell ref="H321:H325"/>
    <mergeCell ref="I321:I325"/>
    <mergeCell ref="J321:J325"/>
    <mergeCell ref="K321:K325"/>
    <mergeCell ref="L321:L325"/>
    <mergeCell ref="M321:M325"/>
    <mergeCell ref="G316:G320"/>
    <mergeCell ref="H316:H320"/>
    <mergeCell ref="I316:I320"/>
    <mergeCell ref="J316:J320"/>
    <mergeCell ref="K316:K320"/>
    <mergeCell ref="L316:L320"/>
    <mergeCell ref="M326:M330"/>
    <mergeCell ref="G331:G335"/>
    <mergeCell ref="H331:H335"/>
    <mergeCell ref="I331:I335"/>
    <mergeCell ref="J331:J335"/>
    <mergeCell ref="K331:K335"/>
    <mergeCell ref="L331:L335"/>
    <mergeCell ref="M331:M335"/>
    <mergeCell ref="G326:G330"/>
    <mergeCell ref="H326:H330"/>
    <mergeCell ref="I326:I330"/>
    <mergeCell ref="J326:J330"/>
    <mergeCell ref="K326:K330"/>
    <mergeCell ref="L326:L330"/>
    <mergeCell ref="M336:M340"/>
    <mergeCell ref="G341:G345"/>
    <mergeCell ref="H341:H345"/>
    <mergeCell ref="I341:I345"/>
    <mergeCell ref="J341:J345"/>
    <mergeCell ref="K341:K345"/>
    <mergeCell ref="L341:L345"/>
    <mergeCell ref="M341:M345"/>
    <mergeCell ref="G336:G340"/>
    <mergeCell ref="H336:H340"/>
    <mergeCell ref="I336:I340"/>
    <mergeCell ref="J336:J340"/>
    <mergeCell ref="K336:K340"/>
    <mergeCell ref="L336:L340"/>
    <mergeCell ref="M346:M350"/>
    <mergeCell ref="G351:G355"/>
    <mergeCell ref="H351:H355"/>
    <mergeCell ref="I351:I355"/>
    <mergeCell ref="J351:J355"/>
    <mergeCell ref="K351:K355"/>
    <mergeCell ref="L351:L355"/>
    <mergeCell ref="M351:M355"/>
    <mergeCell ref="G346:G350"/>
    <mergeCell ref="H346:H350"/>
    <mergeCell ref="I346:I350"/>
    <mergeCell ref="J346:J350"/>
    <mergeCell ref="K346:K350"/>
    <mergeCell ref="L346:L350"/>
    <mergeCell ref="G361:G365"/>
    <mergeCell ref="H361:H365"/>
    <mergeCell ref="I361:I365"/>
    <mergeCell ref="J361:J365"/>
    <mergeCell ref="K361:K365"/>
    <mergeCell ref="L361:L365"/>
    <mergeCell ref="M361:M365"/>
    <mergeCell ref="G356:G360"/>
    <mergeCell ref="H356:H360"/>
    <mergeCell ref="I356:I360"/>
    <mergeCell ref="J356:J360"/>
    <mergeCell ref="K356:K360"/>
    <mergeCell ref="L356:L360"/>
    <mergeCell ref="B2:M2"/>
    <mergeCell ref="G4:K4"/>
    <mergeCell ref="M376:M380"/>
    <mergeCell ref="G376:G380"/>
    <mergeCell ref="H376:H380"/>
    <mergeCell ref="I376:I380"/>
    <mergeCell ref="J376:J380"/>
    <mergeCell ref="K376:K380"/>
    <mergeCell ref="L376:L380"/>
    <mergeCell ref="M366:M370"/>
    <mergeCell ref="G371:G375"/>
    <mergeCell ref="H371:H375"/>
    <mergeCell ref="I371:I375"/>
    <mergeCell ref="J371:J375"/>
    <mergeCell ref="K371:K375"/>
    <mergeCell ref="L371:L375"/>
    <mergeCell ref="M371:M375"/>
    <mergeCell ref="G366:G370"/>
    <mergeCell ref="H366:H370"/>
    <mergeCell ref="I366:I370"/>
    <mergeCell ref="J366:J370"/>
    <mergeCell ref="K366:K370"/>
    <mergeCell ref="L366:L370"/>
    <mergeCell ref="M356:M360"/>
    <mergeCell ref="M18:M23"/>
    <mergeCell ref="A24:A29"/>
    <mergeCell ref="B24:B29"/>
    <mergeCell ref="C28:C29"/>
    <mergeCell ref="D28:D29"/>
    <mergeCell ref="E28:E29"/>
    <mergeCell ref="F28:F29"/>
    <mergeCell ref="G24:G29"/>
    <mergeCell ref="H24:H29"/>
    <mergeCell ref="I24:I29"/>
    <mergeCell ref="J24:J29"/>
    <mergeCell ref="K24:K29"/>
    <mergeCell ref="L24:L29"/>
    <mergeCell ref="M24:M29"/>
    <mergeCell ref="L18:L23"/>
    <mergeCell ref="F22:F23"/>
    <mergeCell ref="G18:G23"/>
  </mergeCells>
  <pageMargins left="0.7" right="0.7" top="0.75" bottom="0.75" header="0.3" footer="0.3"/>
  <pageSetup paperSize="9" scale="41" fitToHeight="0" orientation="landscape" r:id="rId1"/>
  <rowBreaks count="12" manualBreakCount="12">
    <brk id="23" max="12" man="1"/>
    <brk id="35" max="12" man="1"/>
    <brk id="65" max="12" man="1"/>
    <brk id="90" max="12" man="1"/>
    <brk id="100" max="12" man="1"/>
    <brk id="125" max="12" man="1"/>
    <brk id="155" max="12" man="1"/>
    <brk id="215" max="12" man="1"/>
    <brk id="250" max="12" man="1"/>
    <brk id="280" max="12" man="1"/>
    <brk id="315" max="12" man="1"/>
    <brk id="360" max="1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4:F19"/>
  <sheetViews>
    <sheetView view="pageBreakPreview" zoomScale="60" workbookViewId="0">
      <selection activeCell="H30" sqref="H30"/>
    </sheetView>
  </sheetViews>
  <sheetFormatPr defaultRowHeight="15" x14ac:dyDescent="0.25"/>
  <sheetData>
    <row r="4" spans="3:6" x14ac:dyDescent="0.25">
      <c r="C4">
        <v>1</v>
      </c>
      <c r="D4">
        <v>0</v>
      </c>
      <c r="E4">
        <v>1</v>
      </c>
      <c r="F4">
        <v>0</v>
      </c>
    </row>
    <row r="16" spans="3:6" x14ac:dyDescent="0.25">
      <c r="E16">
        <v>1</v>
      </c>
    </row>
    <row r="17" spans="5:5" x14ac:dyDescent="0.25">
      <c r="E17">
        <v>0</v>
      </c>
    </row>
    <row r="18" spans="5:5" x14ac:dyDescent="0.25">
      <c r="E18">
        <v>1</v>
      </c>
    </row>
    <row r="19" spans="5:5" x14ac:dyDescent="0.25">
      <c r="E19">
        <v>0</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view="pageBreakPreview" zoomScale="60" workbookViewId="0"/>
  </sheetViews>
  <sheetFormatPr defaultRowHeight="15"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Лист1</vt:lpstr>
      <vt:lpstr>Лист2</vt:lpstr>
      <vt:lpstr>Лист3</vt:lpstr>
      <vt:lpstr>Лист1!_ftnref1</vt:lpstr>
      <vt:lpstr>Лист1!Область_печати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Дубинина Дарья Александровна</dc:creator>
  <cp:lastModifiedBy>Антоновский Никита Николаевич</cp:lastModifiedBy>
  <cp:lastPrinted>2026-07-23T12:23:20Z</cp:lastPrinted>
  <dcterms:created xsi:type="dcterms:W3CDTF">2023-08-08T08:50:50Z</dcterms:created>
  <dcterms:modified xsi:type="dcterms:W3CDTF">2026-08-20T08:08:01Z</dcterms:modified>
</cp:coreProperties>
</file>