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80" windowWidth="19100" windowHeight="11020"/>
  </bookViews>
  <sheets>
    <sheet name="Приложение  1" sheetId="2" r:id="rId1"/>
    <sheet name="Приложение 2" sheetId="3" r:id="rId2"/>
    <sheet name="Приложение  3" sheetId="4" r:id="rId3"/>
    <sheet name="Приложение 4" sheetId="10" r:id="rId4"/>
    <sheet name="Приложение 5" sheetId="6" r:id="rId5"/>
  </sheets>
  <externalReferences>
    <externalReference r:id="rId6"/>
    <externalReference r:id="rId7"/>
  </externalReferences>
  <definedNames>
    <definedName name="_xlnm._FilterDatabase" localSheetId="2" hidden="1">'Приложение  3'!$B$1:$B$297</definedName>
    <definedName name="_xlnm.Print_Titles" localSheetId="2">'Приложение  3'!$10:$10</definedName>
    <definedName name="_xlnm.Print_Titles" localSheetId="1">'Приложение 2'!$4:$6</definedName>
    <definedName name="_xlnm.Print_Titles" localSheetId="3">'Приложение 4'!$9:$9</definedName>
    <definedName name="_xlnm.Print_Titles" localSheetId="4">'Приложение 5'!$8:$8</definedName>
    <definedName name="_xlnm.Print_Area" localSheetId="0">'Приложение  1'!$A$1:$Q$17</definedName>
    <definedName name="_xlnm.Print_Area" localSheetId="2">'Приложение  3'!$A$1:$W$83</definedName>
    <definedName name="_xlnm.Print_Area" localSheetId="3">'Приложение 4'!$A$1:$O$293</definedName>
  </definedNames>
  <calcPr calcId="125725" fullPrecision="0"/>
</workbook>
</file>

<file path=xl/calcChain.xml><?xml version="1.0" encoding="utf-8"?>
<calcChain xmlns="http://schemas.openxmlformats.org/spreadsheetml/2006/main">
  <c r="U54" i="4"/>
  <c r="U74" s="1"/>
  <c r="T74"/>
  <c r="O41"/>
  <c r="T44"/>
  <c r="O34"/>
  <c r="T34" s="1"/>
  <c r="U44" l="1"/>
  <c r="V44" s="1"/>
  <c r="U34"/>
  <c r="V34" s="1"/>
  <c r="E15" i="3"/>
  <c r="E11" l="1"/>
  <c r="Q74" i="4"/>
  <c r="P74"/>
  <c r="N74"/>
  <c r="M74"/>
  <c r="K74"/>
  <c r="Q42"/>
  <c r="P42"/>
  <c r="N42"/>
  <c r="M42"/>
  <c r="L42"/>
  <c r="K10" i="2" s="1"/>
  <c r="L10" s="1"/>
  <c r="K42" i="4"/>
  <c r="J42"/>
  <c r="Q10" i="2" s="1"/>
  <c r="I42" i="4"/>
  <c r="I74"/>
  <c r="I35"/>
  <c r="J35"/>
  <c r="Q9" i="2" s="1"/>
  <c r="K35" i="4"/>
  <c r="L35"/>
  <c r="K9" i="2" s="1"/>
  <c r="L9" s="1"/>
  <c r="M35" i="4"/>
  <c r="N35"/>
  <c r="Q35"/>
  <c r="P35"/>
  <c r="T37"/>
  <c r="U41" l="1"/>
  <c r="U33"/>
  <c r="V33" s="1"/>
  <c r="G14" i="3"/>
  <c r="E14" s="1"/>
  <c r="L281" i="10"/>
  <c r="I281"/>
  <c r="H281"/>
  <c r="G281"/>
  <c r="F281"/>
  <c r="E281"/>
  <c r="Q27" i="4"/>
  <c r="P27"/>
  <c r="N27"/>
  <c r="M27"/>
  <c r="L27"/>
  <c r="K8" i="2" s="1"/>
  <c r="K27" i="4"/>
  <c r="J27"/>
  <c r="Q8" i="2" s="1"/>
  <c r="I27" i="4"/>
  <c r="O26"/>
  <c r="T25"/>
  <c r="U25" s="1"/>
  <c r="V18"/>
  <c r="V17"/>
  <c r="V16"/>
  <c r="V15"/>
  <c r="V73"/>
  <c r="T57"/>
  <c r="V57" s="1"/>
  <c r="T58"/>
  <c r="T59"/>
  <c r="V59" s="1"/>
  <c r="T55"/>
  <c r="V55" s="1"/>
  <c r="V56"/>
  <c r="T60"/>
  <c r="V60" s="1"/>
  <c r="T61"/>
  <c r="V61" s="1"/>
  <c r="T62"/>
  <c r="V62" s="1"/>
  <c r="T63"/>
  <c r="V63" s="1"/>
  <c r="T64"/>
  <c r="V64" s="1"/>
  <c r="T65"/>
  <c r="V65" s="1"/>
  <c r="T66"/>
  <c r="V66" s="1"/>
  <c r="T67"/>
  <c r="V67" s="1"/>
  <c r="T68"/>
  <c r="V68" s="1"/>
  <c r="T69"/>
  <c r="V69" s="1"/>
  <c r="T70"/>
  <c r="V70" s="1"/>
  <c r="T71"/>
  <c r="V71" s="1"/>
  <c r="T72"/>
  <c r="V72" s="1"/>
  <c r="T13"/>
  <c r="T14"/>
  <c r="T15"/>
  <c r="T16"/>
  <c r="T17"/>
  <c r="T18"/>
  <c r="T19"/>
  <c r="U19" s="1"/>
  <c r="T20"/>
  <c r="U20" s="1"/>
  <c r="T21"/>
  <c r="U21" s="1"/>
  <c r="T22"/>
  <c r="U22" s="1"/>
  <c r="T23"/>
  <c r="U23" s="1"/>
  <c r="T12"/>
  <c r="U12" s="1"/>
  <c r="S12"/>
  <c r="S13"/>
  <c r="S15"/>
  <c r="H35" i="6"/>
  <c r="V41" i="4" l="1"/>
  <c r="U16"/>
  <c r="U18"/>
  <c r="U37"/>
  <c r="U15"/>
  <c r="U17"/>
  <c r="V26"/>
  <c r="V58"/>
  <c r="J74"/>
  <c r="Q11" i="2" s="1"/>
  <c r="V37" i="4" l="1"/>
  <c r="J280" i="10"/>
  <c r="K280" s="1"/>
  <c r="M280" s="1"/>
  <c r="J279"/>
  <c r="K279" s="1"/>
  <c r="M279" s="1"/>
  <c r="J278"/>
  <c r="K278" s="1"/>
  <c r="M278" s="1"/>
  <c r="J277"/>
  <c r="K277" s="1"/>
  <c r="M277" s="1"/>
  <c r="J276"/>
  <c r="K276" s="1"/>
  <c r="M276" s="1"/>
  <c r="J275"/>
  <c r="K275" s="1"/>
  <c r="M275" s="1"/>
  <c r="J274"/>
  <c r="K274" s="1"/>
  <c r="M274" s="1"/>
  <c r="J273"/>
  <c r="K273" s="1"/>
  <c r="M273" s="1"/>
  <c r="J272"/>
  <c r="K272" s="1"/>
  <c r="M272" s="1"/>
  <c r="J271"/>
  <c r="K271" s="1"/>
  <c r="M271" s="1"/>
  <c r="J270"/>
  <c r="K270" s="1"/>
  <c r="M270" s="1"/>
  <c r="J269"/>
  <c r="K269" s="1"/>
  <c r="M269" s="1"/>
  <c r="J268"/>
  <c r="K268" s="1"/>
  <c r="M268" s="1"/>
  <c r="J267"/>
  <c r="K267" s="1"/>
  <c r="M267" s="1"/>
  <c r="J266"/>
  <c r="K266" s="1"/>
  <c r="M266" s="1"/>
  <c r="J265"/>
  <c r="K265" s="1"/>
  <c r="M265" s="1"/>
  <c r="J264"/>
  <c r="K264" s="1"/>
  <c r="M264" s="1"/>
  <c r="J263"/>
  <c r="K263" s="1"/>
  <c r="M263" s="1"/>
  <c r="J262"/>
  <c r="K262" s="1"/>
  <c r="M262" s="1"/>
  <c r="J261"/>
  <c r="K261" s="1"/>
  <c r="M261" s="1"/>
  <c r="J260"/>
  <c r="K260" s="1"/>
  <c r="M260" s="1"/>
  <c r="J259"/>
  <c r="K259" s="1"/>
  <c r="M259" s="1"/>
  <c r="J258"/>
  <c r="K258" s="1"/>
  <c r="M258" s="1"/>
  <c r="J257"/>
  <c r="K257" s="1"/>
  <c r="M257" s="1"/>
  <c r="J256"/>
  <c r="K256" s="1"/>
  <c r="M256" s="1"/>
  <c r="J255"/>
  <c r="K255" s="1"/>
  <c r="M255" s="1"/>
  <c r="J254"/>
  <c r="K254" s="1"/>
  <c r="M254" s="1"/>
  <c r="J253"/>
  <c r="K253" s="1"/>
  <c r="M253" s="1"/>
  <c r="J252"/>
  <c r="K252" s="1"/>
  <c r="M252" s="1"/>
  <c r="J251"/>
  <c r="K251" s="1"/>
  <c r="M251" s="1"/>
  <c r="J250"/>
  <c r="K250" s="1"/>
  <c r="M250" s="1"/>
  <c r="J249"/>
  <c r="K249" s="1"/>
  <c r="M249" s="1"/>
  <c r="J248"/>
  <c r="K248" s="1"/>
  <c r="M248" s="1"/>
  <c r="J247"/>
  <c r="K247" s="1"/>
  <c r="M247" s="1"/>
  <c r="J246"/>
  <c r="K246" s="1"/>
  <c r="M246" s="1"/>
  <c r="J245"/>
  <c r="K245" s="1"/>
  <c r="M245" s="1"/>
  <c r="J244"/>
  <c r="K244" s="1"/>
  <c r="M244" s="1"/>
  <c r="J243"/>
  <c r="K243" s="1"/>
  <c r="M243" s="1"/>
  <c r="J242"/>
  <c r="K242" s="1"/>
  <c r="M242" s="1"/>
  <c r="J241"/>
  <c r="K241" s="1"/>
  <c r="M241" s="1"/>
  <c r="J240"/>
  <c r="K240" s="1"/>
  <c r="M240" s="1"/>
  <c r="J239"/>
  <c r="K239" s="1"/>
  <c r="M239" s="1"/>
  <c r="J238"/>
  <c r="K238" s="1"/>
  <c r="M238" s="1"/>
  <c r="J237"/>
  <c r="K237" s="1"/>
  <c r="M237" s="1"/>
  <c r="J236"/>
  <c r="K236" s="1"/>
  <c r="M236" s="1"/>
  <c r="J235"/>
  <c r="K235" s="1"/>
  <c r="M235" s="1"/>
  <c r="J234"/>
  <c r="K234" s="1"/>
  <c r="M234" s="1"/>
  <c r="J233"/>
  <c r="K233" s="1"/>
  <c r="M233" s="1"/>
  <c r="J232"/>
  <c r="K232" s="1"/>
  <c r="M232" s="1"/>
  <c r="J231"/>
  <c r="K231" s="1"/>
  <c r="M231" s="1"/>
  <c r="J230"/>
  <c r="K230" s="1"/>
  <c r="M230" s="1"/>
  <c r="J229"/>
  <c r="K229" s="1"/>
  <c r="M229" s="1"/>
  <c r="J228"/>
  <c r="K228" s="1"/>
  <c r="M228" s="1"/>
  <c r="J227"/>
  <c r="K227" s="1"/>
  <c r="M227" s="1"/>
  <c r="J226"/>
  <c r="K226" s="1"/>
  <c r="M226" s="1"/>
  <c r="J225"/>
  <c r="K225" s="1"/>
  <c r="M225" s="1"/>
  <c r="J224"/>
  <c r="K224" s="1"/>
  <c r="M224" s="1"/>
  <c r="J223"/>
  <c r="K223" s="1"/>
  <c r="M223" s="1"/>
  <c r="J222"/>
  <c r="K222" s="1"/>
  <c r="M222" s="1"/>
  <c r="J221"/>
  <c r="K221" s="1"/>
  <c r="M221" s="1"/>
  <c r="J220"/>
  <c r="K220" s="1"/>
  <c r="M220" s="1"/>
  <c r="J219"/>
  <c r="K219" s="1"/>
  <c r="M219" s="1"/>
  <c r="J218"/>
  <c r="K218" s="1"/>
  <c r="M218" s="1"/>
  <c r="J217"/>
  <c r="K217" s="1"/>
  <c r="M217" s="1"/>
  <c r="J216"/>
  <c r="K216" s="1"/>
  <c r="M216" s="1"/>
  <c r="J215"/>
  <c r="K215" s="1"/>
  <c r="M215" s="1"/>
  <c r="J214"/>
  <c r="K214" s="1"/>
  <c r="M214" s="1"/>
  <c r="J213"/>
  <c r="K213" s="1"/>
  <c r="M213" s="1"/>
  <c r="J212"/>
  <c r="K212" s="1"/>
  <c r="M212" s="1"/>
  <c r="J211"/>
  <c r="K211" s="1"/>
  <c r="M211" s="1"/>
  <c r="J210"/>
  <c r="K210" s="1"/>
  <c r="M210" s="1"/>
  <c r="J209"/>
  <c r="K209" s="1"/>
  <c r="M209" s="1"/>
  <c r="J208"/>
  <c r="K208" s="1"/>
  <c r="M208" s="1"/>
  <c r="J207"/>
  <c r="K207" s="1"/>
  <c r="M207" s="1"/>
  <c r="J206"/>
  <c r="K206" s="1"/>
  <c r="M206" s="1"/>
  <c r="J205"/>
  <c r="K205" s="1"/>
  <c r="M205" s="1"/>
  <c r="J204"/>
  <c r="K204" s="1"/>
  <c r="M204" s="1"/>
  <c r="J203"/>
  <c r="J202"/>
  <c r="K202" s="1"/>
  <c r="M202" s="1"/>
  <c r="J201"/>
  <c r="K201" s="1"/>
  <c r="M201" s="1"/>
  <c r="J200"/>
  <c r="K200" s="1"/>
  <c r="M200" s="1"/>
  <c r="J199"/>
  <c r="K199" s="1"/>
  <c r="M199" s="1"/>
  <c r="J198"/>
  <c r="K198" s="1"/>
  <c r="M198" s="1"/>
  <c r="J197"/>
  <c r="K197" s="1"/>
  <c r="M197" s="1"/>
  <c r="J196"/>
  <c r="K196" s="1"/>
  <c r="M196" s="1"/>
  <c r="J195"/>
  <c r="K195" s="1"/>
  <c r="M195" s="1"/>
  <c r="J194"/>
  <c r="K194" s="1"/>
  <c r="M194" s="1"/>
  <c r="J193"/>
  <c r="K193" s="1"/>
  <c r="M193" s="1"/>
  <c r="J192"/>
  <c r="K192" s="1"/>
  <c r="M192" s="1"/>
  <c r="J191"/>
  <c r="K191" s="1"/>
  <c r="M191" s="1"/>
  <c r="J190"/>
  <c r="K190" s="1"/>
  <c r="M190" s="1"/>
  <c r="J189"/>
  <c r="K189" s="1"/>
  <c r="M189" s="1"/>
  <c r="J188"/>
  <c r="K188" s="1"/>
  <c r="M188" s="1"/>
  <c r="J187"/>
  <c r="K187" s="1"/>
  <c r="M187" s="1"/>
  <c r="J186"/>
  <c r="K186" s="1"/>
  <c r="M186" s="1"/>
  <c r="J185"/>
  <c r="K185" s="1"/>
  <c r="M185" s="1"/>
  <c r="J184"/>
  <c r="K184" s="1"/>
  <c r="M184" s="1"/>
  <c r="J183"/>
  <c r="K183" s="1"/>
  <c r="M183" s="1"/>
  <c r="J182"/>
  <c r="K182" s="1"/>
  <c r="M182" s="1"/>
  <c r="J181"/>
  <c r="K181" s="1"/>
  <c r="M181" s="1"/>
  <c r="J180"/>
  <c r="K180" s="1"/>
  <c r="M180" s="1"/>
  <c r="J179"/>
  <c r="K179" s="1"/>
  <c r="M179" s="1"/>
  <c r="J178"/>
  <c r="K178" s="1"/>
  <c r="M178" s="1"/>
  <c r="J177"/>
  <c r="K177" s="1"/>
  <c r="M177" s="1"/>
  <c r="J176"/>
  <c r="K176" s="1"/>
  <c r="M176" s="1"/>
  <c r="J175"/>
  <c r="K175" s="1"/>
  <c r="M175" s="1"/>
  <c r="J174"/>
  <c r="K174" s="1"/>
  <c r="M174" s="1"/>
  <c r="J173"/>
  <c r="K173" s="1"/>
  <c r="M173" s="1"/>
  <c r="J172"/>
  <c r="K172" s="1"/>
  <c r="M172" s="1"/>
  <c r="J171"/>
  <c r="K171" s="1"/>
  <c r="M171" s="1"/>
  <c r="J170"/>
  <c r="K170" s="1"/>
  <c r="M170" s="1"/>
  <c r="J169"/>
  <c r="K169" s="1"/>
  <c r="M169" s="1"/>
  <c r="J168"/>
  <c r="K168" s="1"/>
  <c r="M168" s="1"/>
  <c r="J167"/>
  <c r="K167" s="1"/>
  <c r="M167" s="1"/>
  <c r="J166"/>
  <c r="K166" s="1"/>
  <c r="M166" s="1"/>
  <c r="J165"/>
  <c r="K165" s="1"/>
  <c r="M165" s="1"/>
  <c r="J164"/>
  <c r="K164" s="1"/>
  <c r="M164" s="1"/>
  <c r="J163"/>
  <c r="K163" s="1"/>
  <c r="M163" s="1"/>
  <c r="J162"/>
  <c r="K162" s="1"/>
  <c r="M162" s="1"/>
  <c r="J161"/>
  <c r="K161" s="1"/>
  <c r="M161" s="1"/>
  <c r="J160"/>
  <c r="K160" s="1"/>
  <c r="M160" s="1"/>
  <c r="J159"/>
  <c r="K159" s="1"/>
  <c r="M159" s="1"/>
  <c r="J158"/>
  <c r="K158" s="1"/>
  <c r="M158" s="1"/>
  <c r="J157"/>
  <c r="K157" s="1"/>
  <c r="M157" s="1"/>
  <c r="J156"/>
  <c r="K156" s="1"/>
  <c r="M156" s="1"/>
  <c r="J155"/>
  <c r="K155" s="1"/>
  <c r="M155" s="1"/>
  <c r="J154"/>
  <c r="K154" s="1"/>
  <c r="M154" s="1"/>
  <c r="J153"/>
  <c r="K153" s="1"/>
  <c r="M153" s="1"/>
  <c r="J152"/>
  <c r="K152" s="1"/>
  <c r="M152" s="1"/>
  <c r="J151"/>
  <c r="K151" s="1"/>
  <c r="M151" s="1"/>
  <c r="J150"/>
  <c r="K150" s="1"/>
  <c r="M150" s="1"/>
  <c r="J149"/>
  <c r="K149" s="1"/>
  <c r="M149" s="1"/>
  <c r="J148"/>
  <c r="K148" s="1"/>
  <c r="M148" s="1"/>
  <c r="J147"/>
  <c r="K147" s="1"/>
  <c r="M147" s="1"/>
  <c r="J146"/>
  <c r="K146" s="1"/>
  <c r="M146" s="1"/>
  <c r="J145"/>
  <c r="K145" s="1"/>
  <c r="M145" s="1"/>
  <c r="J144"/>
  <c r="K144" s="1"/>
  <c r="M144" s="1"/>
  <c r="J143"/>
  <c r="K143" s="1"/>
  <c r="M143" s="1"/>
  <c r="J142"/>
  <c r="K142" s="1"/>
  <c r="M142" s="1"/>
  <c r="J141"/>
  <c r="K141" s="1"/>
  <c r="M141" s="1"/>
  <c r="J140"/>
  <c r="K140" s="1"/>
  <c r="M140" s="1"/>
  <c r="J139"/>
  <c r="K139" s="1"/>
  <c r="M139" s="1"/>
  <c r="J138"/>
  <c r="K138" s="1"/>
  <c r="M138" s="1"/>
  <c r="J137"/>
  <c r="K137" s="1"/>
  <c r="M137" s="1"/>
  <c r="J136"/>
  <c r="K136" s="1"/>
  <c r="M136" s="1"/>
  <c r="J135"/>
  <c r="K135" s="1"/>
  <c r="M135" s="1"/>
  <c r="J134"/>
  <c r="K134" s="1"/>
  <c r="M134" s="1"/>
  <c r="J133"/>
  <c r="K133" s="1"/>
  <c r="M133" s="1"/>
  <c r="J132"/>
  <c r="K132" s="1"/>
  <c r="M132" s="1"/>
  <c r="J131"/>
  <c r="K131" s="1"/>
  <c r="M131" s="1"/>
  <c r="J130"/>
  <c r="K130" s="1"/>
  <c r="M130" s="1"/>
  <c r="J129"/>
  <c r="K129" s="1"/>
  <c r="M129" s="1"/>
  <c r="J128"/>
  <c r="K128" s="1"/>
  <c r="M128" s="1"/>
  <c r="J127"/>
  <c r="K127" s="1"/>
  <c r="M127" s="1"/>
  <c r="J126"/>
  <c r="K126" s="1"/>
  <c r="M126" s="1"/>
  <c r="J125"/>
  <c r="K125" s="1"/>
  <c r="M125" s="1"/>
  <c r="J124"/>
  <c r="K124" s="1"/>
  <c r="M124" s="1"/>
  <c r="J123"/>
  <c r="K123" s="1"/>
  <c r="M123" s="1"/>
  <c r="J122"/>
  <c r="K122" s="1"/>
  <c r="M122" s="1"/>
  <c r="J121"/>
  <c r="K121" s="1"/>
  <c r="M121" s="1"/>
  <c r="J120"/>
  <c r="K120" s="1"/>
  <c r="M120" s="1"/>
  <c r="J119"/>
  <c r="K119" s="1"/>
  <c r="M119" s="1"/>
  <c r="J118"/>
  <c r="K118" s="1"/>
  <c r="M118" s="1"/>
  <c r="J117"/>
  <c r="K117" s="1"/>
  <c r="M117" s="1"/>
  <c r="J116"/>
  <c r="K116" s="1"/>
  <c r="M116" s="1"/>
  <c r="J115"/>
  <c r="K115" s="1"/>
  <c r="M115" s="1"/>
  <c r="J114"/>
  <c r="K114" s="1"/>
  <c r="M114" s="1"/>
  <c r="J113"/>
  <c r="K113" s="1"/>
  <c r="M113" s="1"/>
  <c r="J112"/>
  <c r="K112" s="1"/>
  <c r="M112" s="1"/>
  <c r="J111"/>
  <c r="J110"/>
  <c r="K110" s="1"/>
  <c r="M110" s="1"/>
  <c r="J109"/>
  <c r="K109" s="1"/>
  <c r="M109" s="1"/>
  <c r="J108"/>
  <c r="K108" s="1"/>
  <c r="M108" s="1"/>
  <c r="J107"/>
  <c r="K107" s="1"/>
  <c r="M107" s="1"/>
  <c r="J106"/>
  <c r="K106" s="1"/>
  <c r="M106" s="1"/>
  <c r="J105"/>
  <c r="K105" s="1"/>
  <c r="M105" s="1"/>
  <c r="J104"/>
  <c r="K104" s="1"/>
  <c r="M104" s="1"/>
  <c r="J103"/>
  <c r="K103" s="1"/>
  <c r="M103" s="1"/>
  <c r="J102"/>
  <c r="K102" s="1"/>
  <c r="M102" s="1"/>
  <c r="J101"/>
  <c r="K101" s="1"/>
  <c r="M101" s="1"/>
  <c r="J100"/>
  <c r="K100" s="1"/>
  <c r="M100" s="1"/>
  <c r="J99"/>
  <c r="K99" s="1"/>
  <c r="M99" s="1"/>
  <c r="J98"/>
  <c r="K98" s="1"/>
  <c r="M98" s="1"/>
  <c r="J97"/>
  <c r="K97" s="1"/>
  <c r="M97" s="1"/>
  <c r="J96"/>
  <c r="K96" s="1"/>
  <c r="M96" s="1"/>
  <c r="J95"/>
  <c r="K95" s="1"/>
  <c r="M95" s="1"/>
  <c r="J94"/>
  <c r="K94" s="1"/>
  <c r="M94" s="1"/>
  <c r="J93"/>
  <c r="K93" s="1"/>
  <c r="M93" s="1"/>
  <c r="J92"/>
  <c r="K92" s="1"/>
  <c r="M92" s="1"/>
  <c r="J91"/>
  <c r="K91" s="1"/>
  <c r="M91" s="1"/>
  <c r="J90"/>
  <c r="K90" s="1"/>
  <c r="M90" s="1"/>
  <c r="J89"/>
  <c r="K89" s="1"/>
  <c r="M89" s="1"/>
  <c r="J88"/>
  <c r="K88" s="1"/>
  <c r="M88" s="1"/>
  <c r="J87"/>
  <c r="K87" s="1"/>
  <c r="M87" s="1"/>
  <c r="J86"/>
  <c r="K86" s="1"/>
  <c r="M86" s="1"/>
  <c r="J85"/>
  <c r="K85" s="1"/>
  <c r="M85" s="1"/>
  <c r="J84"/>
  <c r="K84" s="1"/>
  <c r="M84" s="1"/>
  <c r="J83"/>
  <c r="K83" s="1"/>
  <c r="M83" s="1"/>
  <c r="J82"/>
  <c r="K82" s="1"/>
  <c r="M82" s="1"/>
  <c r="J81"/>
  <c r="K81" s="1"/>
  <c r="M81" s="1"/>
  <c r="J80"/>
  <c r="K80" s="1"/>
  <c r="M80" s="1"/>
  <c r="J79"/>
  <c r="K79" s="1"/>
  <c r="M79" s="1"/>
  <c r="J78"/>
  <c r="K78" s="1"/>
  <c r="M78" s="1"/>
  <c r="J77"/>
  <c r="K77" s="1"/>
  <c r="M77" s="1"/>
  <c r="J76"/>
  <c r="K76" s="1"/>
  <c r="M76" s="1"/>
  <c r="J75"/>
  <c r="K75" s="1"/>
  <c r="M75" s="1"/>
  <c r="J74"/>
  <c r="K74" s="1"/>
  <c r="M74" s="1"/>
  <c r="J73"/>
  <c r="K73" s="1"/>
  <c r="M73" s="1"/>
  <c r="J72"/>
  <c r="K72" s="1"/>
  <c r="M72" s="1"/>
  <c r="J71"/>
  <c r="K71" s="1"/>
  <c r="M71" s="1"/>
  <c r="J70"/>
  <c r="K70" s="1"/>
  <c r="M70" s="1"/>
  <c r="J69"/>
  <c r="K69" s="1"/>
  <c r="M69" s="1"/>
  <c r="J68"/>
  <c r="K68" s="1"/>
  <c r="M68" s="1"/>
  <c r="J67"/>
  <c r="K67" s="1"/>
  <c r="M67" s="1"/>
  <c r="J66"/>
  <c r="K66" s="1"/>
  <c r="M66" s="1"/>
  <c r="J65"/>
  <c r="K65" s="1"/>
  <c r="M65" s="1"/>
  <c r="J64"/>
  <c r="K64" s="1"/>
  <c r="M64" s="1"/>
  <c r="J63"/>
  <c r="K63" s="1"/>
  <c r="M63" s="1"/>
  <c r="J62"/>
  <c r="K62" s="1"/>
  <c r="M62" s="1"/>
  <c r="J61"/>
  <c r="K61" s="1"/>
  <c r="M61" s="1"/>
  <c r="J60"/>
  <c r="K60" s="1"/>
  <c r="M60" s="1"/>
  <c r="J59"/>
  <c r="K59" s="1"/>
  <c r="M59" s="1"/>
  <c r="J58"/>
  <c r="K58" s="1"/>
  <c r="M58" s="1"/>
  <c r="J57"/>
  <c r="K57" s="1"/>
  <c r="M57" s="1"/>
  <c r="J56"/>
  <c r="K56" s="1"/>
  <c r="M56" s="1"/>
  <c r="J55"/>
  <c r="K55" s="1"/>
  <c r="M55" s="1"/>
  <c r="J54"/>
  <c r="K54" s="1"/>
  <c r="M54" s="1"/>
  <c r="J53"/>
  <c r="K53" s="1"/>
  <c r="M53" s="1"/>
  <c r="J52"/>
  <c r="K52" s="1"/>
  <c r="M52" s="1"/>
  <c r="J51"/>
  <c r="K51" s="1"/>
  <c r="M51" s="1"/>
  <c r="J50"/>
  <c r="K50" s="1"/>
  <c r="M50" s="1"/>
  <c r="J49"/>
  <c r="K49" s="1"/>
  <c r="M49" s="1"/>
  <c r="J48"/>
  <c r="K48" s="1"/>
  <c r="M48" s="1"/>
  <c r="J47"/>
  <c r="K47" s="1"/>
  <c r="M47" s="1"/>
  <c r="J46"/>
  <c r="K46" s="1"/>
  <c r="M46" s="1"/>
  <c r="J45"/>
  <c r="K45" s="1"/>
  <c r="M45" s="1"/>
  <c r="J44"/>
  <c r="K44" s="1"/>
  <c r="M44" s="1"/>
  <c r="J43"/>
  <c r="K43" s="1"/>
  <c r="M43" s="1"/>
  <c r="J42"/>
  <c r="K42" s="1"/>
  <c r="M42" s="1"/>
  <c r="J41"/>
  <c r="K41" s="1"/>
  <c r="M41" s="1"/>
  <c r="J40"/>
  <c r="K40" s="1"/>
  <c r="M40" s="1"/>
  <c r="J39"/>
  <c r="K39" s="1"/>
  <c r="M39" s="1"/>
  <c r="J38"/>
  <c r="K38" s="1"/>
  <c r="M38" s="1"/>
  <c r="J37"/>
  <c r="K37" s="1"/>
  <c r="M37" s="1"/>
  <c r="J36"/>
  <c r="K36" s="1"/>
  <c r="M36" s="1"/>
  <c r="J35"/>
  <c r="K35" s="1"/>
  <c r="M35" s="1"/>
  <c r="J34"/>
  <c r="K34" s="1"/>
  <c r="M34" s="1"/>
  <c r="J33"/>
  <c r="K33" s="1"/>
  <c r="M33" s="1"/>
  <c r="J32"/>
  <c r="K32" s="1"/>
  <c r="M32" s="1"/>
  <c r="J31"/>
  <c r="K31" s="1"/>
  <c r="M31" s="1"/>
  <c r="J30"/>
  <c r="K30" s="1"/>
  <c r="M30" s="1"/>
  <c r="J29"/>
  <c r="K29" s="1"/>
  <c r="M29" s="1"/>
  <c r="J28"/>
  <c r="K28" s="1"/>
  <c r="M28" s="1"/>
  <c r="J27"/>
  <c r="K27" s="1"/>
  <c r="M27" s="1"/>
  <c r="J26"/>
  <c r="K26" s="1"/>
  <c r="M26" s="1"/>
  <c r="J25"/>
  <c r="K25" s="1"/>
  <c r="M25" s="1"/>
  <c r="J24"/>
  <c r="K24" s="1"/>
  <c r="M24" s="1"/>
  <c r="J23"/>
  <c r="K23" s="1"/>
  <c r="M23" s="1"/>
  <c r="J22"/>
  <c r="K22" s="1"/>
  <c r="M22" s="1"/>
  <c r="J21"/>
  <c r="K21" s="1"/>
  <c r="M21" s="1"/>
  <c r="J20"/>
  <c r="K20" s="1"/>
  <c r="M20" s="1"/>
  <c r="J19"/>
  <c r="K19" s="1"/>
  <c r="M19" s="1"/>
  <c r="J18"/>
  <c r="K18" s="1"/>
  <c r="M18" s="1"/>
  <c r="J17"/>
  <c r="K17" s="1"/>
  <c r="M17" s="1"/>
  <c r="J16"/>
  <c r="K16" s="1"/>
  <c r="M16" s="1"/>
  <c r="J15"/>
  <c r="K15" s="1"/>
  <c r="M15" s="1"/>
  <c r="J14"/>
  <c r="K14" s="1"/>
  <c r="M14" s="1"/>
  <c r="J13"/>
  <c r="K13" s="1"/>
  <c r="M13" s="1"/>
  <c r="J12"/>
  <c r="K12" s="1"/>
  <c r="M12" s="1"/>
  <c r="J11"/>
  <c r="K11" s="1"/>
  <c r="M11" s="1"/>
  <c r="J10"/>
  <c r="G35" i="6"/>
  <c r="O31" i="4"/>
  <c r="O54"/>
  <c r="T54" s="1"/>
  <c r="O32"/>
  <c r="O53"/>
  <c r="T53" s="1"/>
  <c r="U53" s="1"/>
  <c r="O73"/>
  <c r="O39"/>
  <c r="T39" s="1"/>
  <c r="O46"/>
  <c r="T46" s="1"/>
  <c r="O38"/>
  <c r="O45"/>
  <c r="T45" s="1"/>
  <c r="O40"/>
  <c r="T40" s="1"/>
  <c r="O30"/>
  <c r="T30" s="1"/>
  <c r="U30" s="1"/>
  <c r="O29"/>
  <c r="O52"/>
  <c r="T52" s="1"/>
  <c r="U52" s="1"/>
  <c r="L52"/>
  <c r="O51"/>
  <c r="T51" s="1"/>
  <c r="U51" s="1"/>
  <c r="O50"/>
  <c r="T50" s="1"/>
  <c r="L50"/>
  <c r="O49"/>
  <c r="T49" s="1"/>
  <c r="L49"/>
  <c r="O48"/>
  <c r="L48"/>
  <c r="O47"/>
  <c r="T47" s="1"/>
  <c r="U47" s="1"/>
  <c r="L47"/>
  <c r="O24"/>
  <c r="O27" s="1"/>
  <c r="L74" l="1"/>
  <c r="K11" i="2" s="1"/>
  <c r="L11" s="1"/>
  <c r="O74" i="4"/>
  <c r="O35"/>
  <c r="T38"/>
  <c r="T42" s="1"/>
  <c r="O42"/>
  <c r="F8" i="2"/>
  <c r="G8" s="1"/>
  <c r="L11" i="3"/>
  <c r="J281" i="10"/>
  <c r="T31" i="4"/>
  <c r="U31" s="1"/>
  <c r="U45"/>
  <c r="V45" s="1"/>
  <c r="U46"/>
  <c r="V46" s="1"/>
  <c r="U40"/>
  <c r="V40" s="1"/>
  <c r="U32"/>
  <c r="V32" s="1"/>
  <c r="T29"/>
  <c r="U39"/>
  <c r="V53"/>
  <c r="V52"/>
  <c r="U50"/>
  <c r="V50" s="1"/>
  <c r="U49"/>
  <c r="V49" s="1"/>
  <c r="T24"/>
  <c r="T48"/>
  <c r="V30"/>
  <c r="K203" i="10"/>
  <c r="M203" s="1"/>
  <c r="K10"/>
  <c r="K111"/>
  <c r="M111" s="1"/>
  <c r="T35" i="4" l="1"/>
  <c r="U38"/>
  <c r="F9" i="2"/>
  <c r="G9" s="1"/>
  <c r="M11" i="3"/>
  <c r="O11"/>
  <c r="F11" i="2"/>
  <c r="G11" s="1"/>
  <c r="F10"/>
  <c r="G10" s="1"/>
  <c r="N11" i="3"/>
  <c r="K281" i="10"/>
  <c r="M281" s="1"/>
  <c r="V38" i="4"/>
  <c r="U42"/>
  <c r="U29"/>
  <c r="U35" s="1"/>
  <c r="U24"/>
  <c r="U27" s="1"/>
  <c r="T27"/>
  <c r="V31"/>
  <c r="V39"/>
  <c r="U48"/>
  <c r="V48" s="1"/>
  <c r="V47"/>
  <c r="M10" i="10"/>
  <c r="V29" i="4" l="1"/>
  <c r="V35" s="1"/>
  <c r="V42" s="1"/>
  <c r="V74" l="1"/>
  <c r="I12" i="3" s="1"/>
  <c r="I18" l="1"/>
  <c r="H18"/>
  <c r="G18"/>
  <c r="I17"/>
  <c r="H17"/>
  <c r="G17"/>
  <c r="F17"/>
  <c r="E17"/>
  <c r="I16"/>
  <c r="H16"/>
  <c r="G16"/>
  <c r="F16"/>
  <c r="E16"/>
  <c r="I13"/>
  <c r="H13"/>
  <c r="G13"/>
  <c r="P11"/>
  <c r="I10"/>
  <c r="H10"/>
  <c r="G10"/>
  <c r="F10"/>
  <c r="E10"/>
  <c r="I19" l="1"/>
  <c r="G19"/>
  <c r="H19"/>
  <c r="P11" i="2"/>
  <c r="P10"/>
  <c r="P9"/>
  <c r="P8"/>
  <c r="L8"/>
  <c r="L7" l="1"/>
  <c r="G7"/>
  <c r="Q7"/>
  <c r="V20" i="4"/>
  <c r="V21"/>
  <c r="V25"/>
  <c r="V19"/>
  <c r="V23"/>
  <c r="V22"/>
  <c r="V24"/>
  <c r="V27" l="1"/>
  <c r="F12" i="3" s="1"/>
  <c r="F13" l="1"/>
  <c r="E12"/>
  <c r="F18"/>
  <c r="F19" s="1"/>
  <c r="E13" l="1"/>
  <c r="E18"/>
  <c r="E19" s="1"/>
</calcChain>
</file>

<file path=xl/sharedStrings.xml><?xml version="1.0" encoding="utf-8"?>
<sst xmlns="http://schemas.openxmlformats.org/spreadsheetml/2006/main" count="662" uniqueCount="457">
  <si>
    <t xml:space="preserve">Приложение № 2 
к подпрограмме </t>
  </si>
  <si>
    <t xml:space="preserve">Перечень основных мероприятий подпрограммы </t>
  </si>
  <si>
    <t>№ п/п</t>
  </si>
  <si>
    <t>Цель, основные мероприятия</t>
  </si>
  <si>
    <t xml:space="preserve">Срок выпол-нения
</t>
  </si>
  <si>
    <t>Источ-ники финанси-рования</t>
  </si>
  <si>
    <t>Объёмы финансирования, тыс. руб.</t>
  </si>
  <si>
    <t xml:space="preserve"> Показатели (индикаторы) результативности выполнения основных мероприятий</t>
  </si>
  <si>
    <t>Исполнители, перечень организаций, участвующих в реализации основных мероприятий</t>
  </si>
  <si>
    <t>Всего</t>
  </si>
  <si>
    <t>2014 год</t>
  </si>
  <si>
    <t>2015 год</t>
  </si>
  <si>
    <t>2016 год</t>
  </si>
  <si>
    <t>2017 год</t>
  </si>
  <si>
    <t xml:space="preserve">Наименование, ед. измерения
показателя 
</t>
  </si>
  <si>
    <t xml:space="preserve">Базовое значе-ние
</t>
  </si>
  <si>
    <t xml:space="preserve">Цель: обеспечение граждан, проживающих в многоквартирных домах пониженной капитальности, благоустроенными жилыми помещениями </t>
  </si>
  <si>
    <t>1.</t>
  </si>
  <si>
    <t xml:space="preserve">Организация и проведение работ по подготовке документов, содержащих необходимые для осуществления кадастрового учета сведения о земельных участках многоквартирных домов </t>
  </si>
  <si>
    <t>2014-2017</t>
  </si>
  <si>
    <t>МБ</t>
  </si>
  <si>
    <t xml:space="preserve">Количество многоквартирных домов, в отношении земельных участков которых подготовлена необходимая документация, шт.   </t>
  </si>
  <si>
    <t>Конкурсный отбор</t>
  </si>
  <si>
    <t>ВБ</t>
  </si>
  <si>
    <t>Итого:</t>
  </si>
  <si>
    <t>2.</t>
  </si>
  <si>
    <t>Строительство и приобретение жилья для граждан, проживающих в многоквартирных домах пониженной капитальности, имеющих не все виды благоустройства</t>
  </si>
  <si>
    <t>Общая площадь приобретенных жилых помещений, кв.м</t>
  </si>
  <si>
    <t>–</t>
  </si>
  <si>
    <t>КИО</t>
  </si>
  <si>
    <t>3.</t>
  </si>
  <si>
    <t>Организация и проведение сноса расселенных многоквартирных домов</t>
  </si>
  <si>
    <t>Количество снесенных аварийных многоквартирных домов, шт.</t>
  </si>
  <si>
    <t>КГТР (ММКУ "Управление капитального строительства")</t>
  </si>
  <si>
    <t xml:space="preserve">Приложение № 1 
к подпрограмме 
</t>
  </si>
  <si>
    <t xml:space="preserve">Планируемые показатели выполнения подпрограммы по годам и кварталам реализации </t>
  </si>
  <si>
    <t>Город Мурманск</t>
  </si>
  <si>
    <t>Расселенная площадь</t>
  </si>
  <si>
    <t>Количество расселенных помещений</t>
  </si>
  <si>
    <t>Количество переселенных жителей</t>
  </si>
  <si>
    <t>I квартал</t>
  </si>
  <si>
    <t>II квартал</t>
  </si>
  <si>
    <t>III квартал</t>
  </si>
  <si>
    <t>IV квартал</t>
  </si>
  <si>
    <t>Всего по году</t>
  </si>
  <si>
    <t>кв.м</t>
  </si>
  <si>
    <t>ед.</t>
  </si>
  <si>
    <t>чел.</t>
  </si>
  <si>
    <t>Итого по подпрограмме:</t>
  </si>
  <si>
    <t>Х</t>
  </si>
  <si>
    <t>Всего по подпрограмме:</t>
  </si>
  <si>
    <t>Приложение № 3 
к подпрограмме</t>
  </si>
  <si>
    <t>Адрес многоквартирного дома</t>
  </si>
  <si>
    <t>Номер квартиры</t>
  </si>
  <si>
    <t>Ф.И.О.</t>
  </si>
  <si>
    <t>Документ, подтверждающий признание МКД аварийным</t>
  </si>
  <si>
    <t>Планируемая дата  окончания переселения</t>
  </si>
  <si>
    <t>Планируемая дата сноса МКД</t>
  </si>
  <si>
    <t>Число жителей всего</t>
  </si>
  <si>
    <t>Число жителей, планируемых к переселению</t>
  </si>
  <si>
    <t>Общая площадь жилых помещений МКД</t>
  </si>
  <si>
    <t>Количество расселяемых жилых помещений</t>
  </si>
  <si>
    <t>Расселяемая общая площадь жилых помещений</t>
  </si>
  <si>
    <t>Адрес  предоставляемого жилого помещения</t>
  </si>
  <si>
    <t>Общая площадь предоставляемого жилого помещения</t>
  </si>
  <si>
    <t>Жилая площадь предоставляемого жилого помещения</t>
  </si>
  <si>
    <t>Стоимость переселения граждан</t>
  </si>
  <si>
    <t xml:space="preserve">Стоимость 1 кв.м </t>
  </si>
  <si>
    <t>в том числе:</t>
  </si>
  <si>
    <t xml:space="preserve">Всего (из расчета стоимости 1 кв.м  для предоставляемой общей площади жилых помещений) </t>
  </si>
  <si>
    <t xml:space="preserve">за счет средств местного бюджета  </t>
  </si>
  <si>
    <t>за счет внебюджетных средств</t>
  </si>
  <si>
    <t>Номер</t>
  </si>
  <si>
    <t>Дата</t>
  </si>
  <si>
    <t>частная собственность</t>
  </si>
  <si>
    <t>муниципальная собственность</t>
  </si>
  <si>
    <t>тыс. руб.</t>
  </si>
  <si>
    <t>город Мурманск, проспект Героев-североморцев, дом 22</t>
  </si>
  <si>
    <t>город Мурманск, проспект Героев-североморцев, дом 24</t>
  </si>
  <si>
    <t>город Мурманск, проспект Героев-североморцев, дом 26</t>
  </si>
  <si>
    <t>город Мурманск, проспект Героев-североморцев, дом 30</t>
  </si>
  <si>
    <t>город Мурманск, проспект Героев-североморцев, дом 32</t>
  </si>
  <si>
    <t>город Мурманск, улица Шестой Комсомольской батареи, дом 31</t>
  </si>
  <si>
    <t>город Мурманск, улица Шестой Комсомольской батареи, дом 33</t>
  </si>
  <si>
    <t>город Мурманск, улица Шестой Комсомольской батареи, дом 35</t>
  </si>
  <si>
    <t>город Мурманск, улица Шестой Комсомольской батареи, дом 37</t>
  </si>
  <si>
    <t xml:space="preserve">город Мурманск, улица Шестой Комсомольской батареи, дом 39 </t>
  </si>
  <si>
    <t>город Мурманск, улица Шестой Комсомольской батареи, дом 41</t>
  </si>
  <si>
    <t>город Мурманск,  улица имени Генералова, дом 6/24</t>
  </si>
  <si>
    <t>город Мурманск, улица Декабристов, дом 20</t>
  </si>
  <si>
    <t>город Мурманск, улица Декабристов, дом 24</t>
  </si>
  <si>
    <t>город Мурманск, улица Фрунзе, дом 20</t>
  </si>
  <si>
    <t>город Мурманск,  улица имени Генералова, дом 16</t>
  </si>
  <si>
    <t>01.09.2015</t>
  </si>
  <si>
    <t>город Мурманск, проспект Кирова, дом 48</t>
  </si>
  <si>
    <t>город Мурманск, улица Челюскинцев, дом 21</t>
  </si>
  <si>
    <t>город Мурманск, улица Заречная, дом 27</t>
  </si>
  <si>
    <t>город Мурманск, улица имени М.И. Калинина, дом 13</t>
  </si>
  <si>
    <t>город Мурманск, улица Павлова, дом 16</t>
  </si>
  <si>
    <t>город Мурманск, улица Бондарная, дом 24</t>
  </si>
  <si>
    <t>город Мурманск, улица Бондарная, дом 13</t>
  </si>
  <si>
    <t>город Мурманск, улица имени М.И. Калинина, дом 57</t>
  </si>
  <si>
    <t>город Мурманск, улица Заречная, дом 29</t>
  </si>
  <si>
    <t>город Мурманск, улица Заречная, дом 25</t>
  </si>
  <si>
    <t>город Мурманск, переулок Охотничий, дом 9</t>
  </si>
  <si>
    <t>город Мурманск, улица Бондарная, дом 7</t>
  </si>
  <si>
    <t>город Мурманск, улица Первомайская, дом 16</t>
  </si>
  <si>
    <t>город Мурманск, улица Новосельская, дом 40</t>
  </si>
  <si>
    <t>город Мурманск, улица Новосельская, дом 29</t>
  </si>
  <si>
    <t>город Мурманск, улица Новосельская, дом 34</t>
  </si>
  <si>
    <t>город Мурманск, улица Профсоюзов, дом 18а</t>
  </si>
  <si>
    <t>город Мурманск, улица Песочная, дом 21</t>
  </si>
  <si>
    <t>город Мурманск,  улица Карла Либкнехта, дом 32/2</t>
  </si>
  <si>
    <t>город Мурманск, улица Новосельская, дом 26а</t>
  </si>
  <si>
    <t xml:space="preserve">город Мурманск, улица Фурманова, дом 13 </t>
  </si>
  <si>
    <t xml:space="preserve">город Мурманск, улица имени М.И. Калинина, дом 39 </t>
  </si>
  <si>
    <t>14Р</t>
  </si>
  <si>
    <t>город Мурманск, улица Лесная, дом 23</t>
  </si>
  <si>
    <t xml:space="preserve">город Мурманск, улица Жуковского, дом 6 </t>
  </si>
  <si>
    <t>город Мурманск,  улица Фестивальная, дом 4</t>
  </si>
  <si>
    <t>город Мурманск, улица Павлова, дом 43</t>
  </si>
  <si>
    <t xml:space="preserve">     маневренный фонд</t>
  </si>
  <si>
    <t>город Мурманск, улица Зеленая, дом 48</t>
  </si>
  <si>
    <t>город Мурманск, улица Марата, дом 12</t>
  </si>
  <si>
    <t>Приложение № 4 
к подпрограмме</t>
  </si>
  <si>
    <t>Характеристика дома</t>
  </si>
  <si>
    <t xml:space="preserve"> Количество проживающих</t>
  </si>
  <si>
    <t>Стоимость 1 кв.м (программная)</t>
  </si>
  <si>
    <t xml:space="preserve">Всего (из расчета стоимости 1 кв.м (программной) для предоставляемой общей площади жилых помещений) </t>
  </si>
  <si>
    <t xml:space="preserve">За счет средств местного бюджета (из расчета стоимости 1 кв.м (программной) </t>
  </si>
  <si>
    <t>Дополнительные источники финансирования</t>
  </si>
  <si>
    <t>год ввода</t>
  </si>
  <si>
    <t>% износа</t>
  </si>
  <si>
    <t>общая площадь МКД</t>
  </si>
  <si>
    <t>количество квартир</t>
  </si>
  <si>
    <t>семей</t>
  </si>
  <si>
    <t>человек</t>
  </si>
  <si>
    <t>г.</t>
  </si>
  <si>
    <t>%</t>
  </si>
  <si>
    <t>тыс. руб./ кв.м</t>
  </si>
  <si>
    <t>город Мурманск, улица Зеленая, дом 42</t>
  </si>
  <si>
    <t>город Мурманск, улица Зеленая, дом 44</t>
  </si>
  <si>
    <t>город Мурманск, улица адмирала флота Лобова, дом 24</t>
  </si>
  <si>
    <t>город Мурманск, улица Марата, дом 13</t>
  </si>
  <si>
    <t>город Мурманск, улица Карла Либкнехта, дом 22</t>
  </si>
  <si>
    <t>город Мурманск, улица Карла Либкнехта, дом 18</t>
  </si>
  <si>
    <t>город Мурманск, улица Карла Либкнехта, дом 14</t>
  </si>
  <si>
    <t>город Мурманск, улица Карла Либкнехта, дом 12</t>
  </si>
  <si>
    <t>город Мурманск, улица Челюскинцев, дом 21б</t>
  </si>
  <si>
    <t>город Мурманск, улица Максима Горького, дом 8</t>
  </si>
  <si>
    <t>город Мурманск, улица Фрунзе, дом 25</t>
  </si>
  <si>
    <t>город Мурманск, улица Фрунзе, дом 32/6</t>
  </si>
  <si>
    <t>город Мурманск, улица Загородная, дом 18</t>
  </si>
  <si>
    <t>город Мурманск, улица Шевченко, дом 6</t>
  </si>
  <si>
    <t>город Мурманск, улица Шевченко, дом 8</t>
  </si>
  <si>
    <t>город Мурманск, улица Шевченко, дом 10</t>
  </si>
  <si>
    <t>город Мурманск, переулок Охотничий, дом 3</t>
  </si>
  <si>
    <t>город Мурманск, улица имени М.И. Калинина, дом 17</t>
  </si>
  <si>
    <t>город Мурманск, улица Марата, дом 11</t>
  </si>
  <si>
    <t>город Мурманск, улица Новосельская, дом 44</t>
  </si>
  <si>
    <t>город Мурманск, улица Халтурина, дом 32</t>
  </si>
  <si>
    <t>город Мурманск, улица Радищева, дом 61</t>
  </si>
  <si>
    <t>город Мурманск, улица имени генерала В.А. Фролова, дом 8/80</t>
  </si>
  <si>
    <t>город Мурманск, улица имени А. Невского, дом 90</t>
  </si>
  <si>
    <t>город Мурманск, улица имени А. Невского, дом 94</t>
  </si>
  <si>
    <t>город Мурманск, улица Лесная, дом 19</t>
  </si>
  <si>
    <t>город Мурманск, улица Лесная, дом 21</t>
  </si>
  <si>
    <t>город Мурманск, улица Три ручья, дом 24</t>
  </si>
  <si>
    <t>город Мурманск, улица Гарнизонная, дом 6</t>
  </si>
  <si>
    <t>город Мурманск, улица капитана Буркова, дом 15</t>
  </si>
  <si>
    <t>город Мурманск, переулок им. В.А. Русанова, дом 15</t>
  </si>
  <si>
    <t>город Мурманск, улица имени Генералова, дом 18</t>
  </si>
  <si>
    <t>город Мурманск, улица имени Генералова, дом 24/9</t>
  </si>
  <si>
    <t>город Мурманск, улица имени Генералова, дом 27</t>
  </si>
  <si>
    <t>город Мурманск, улица имени Генералова, дом 25</t>
  </si>
  <si>
    <t>город Мурманск, улица Декабристов, дом 30</t>
  </si>
  <si>
    <t>город Мурманск, улица Декабристов, дом 28</t>
  </si>
  <si>
    <t>город Мурманск, переулок им. В.А. Русанова, дом 13</t>
  </si>
  <si>
    <t>город Мурманск, улица Полярной правды, дом 2А</t>
  </si>
  <si>
    <t>город Мурманск, улица Полярной правды, дом 2</t>
  </si>
  <si>
    <t>город Мурманск, улица Сполохи, дом 6</t>
  </si>
  <si>
    <t>город Мурманск, улица Сполохи, дом 3</t>
  </si>
  <si>
    <t>город Мурманск, улица Зеленая, дом 64</t>
  </si>
  <si>
    <t>город Мурманск, улица Фрунзе, дом 5/5</t>
  </si>
  <si>
    <t>город Мурманск, улица им. профессора М.П.Сомова, дом 3</t>
  </si>
  <si>
    <t>город Мурманск, улица Полярные зори, дом 32</t>
  </si>
  <si>
    <t>город Мурманск, улица Фрунзе, дом 3/10</t>
  </si>
  <si>
    <t>город Мурманск, улица Зеленая, дом 62</t>
  </si>
  <si>
    <t>город Мурманск, улица Декабристов, дом 2/24</t>
  </si>
  <si>
    <t>город Мурманск, улица Зеленая, дом 60</t>
  </si>
  <si>
    <t>город Мурманск, улица Нахимова, дом 10/1</t>
  </si>
  <si>
    <t>город Мурманск, проезд им. Жуковского, дом 16</t>
  </si>
  <si>
    <t>город Мурманск, улица Набережная, дом 7</t>
  </si>
  <si>
    <t>город Мурманск, улица Нахимова, дом 6</t>
  </si>
  <si>
    <t>город Мурманск, улица Зеленая, дом 33</t>
  </si>
  <si>
    <t>город Мурманск, улица Зеленая, дом 37</t>
  </si>
  <si>
    <t>город Мурманск, улица Зеленая, дом 50</t>
  </si>
  <si>
    <t>город Мурманск, улица Марата, дом 15</t>
  </si>
  <si>
    <t>город Мурманск, проезд им. Жуковского, дом 5</t>
  </si>
  <si>
    <t>город Мурманск, улица Нахимова, дом 8/2</t>
  </si>
  <si>
    <t>город Мурманск, улица Зеленая, дом 46</t>
  </si>
  <si>
    <t>город Мурманск, проезд им. Жуковского, дом 11</t>
  </si>
  <si>
    <t>город Мурманск, улица Зеленая, дом 45</t>
  </si>
  <si>
    <t>город Мурманск, проезд им. Жуковского, дом 12</t>
  </si>
  <si>
    <t>город Мурманск, улица Набережная, дом 1/2</t>
  </si>
  <si>
    <t>город Мурманск, улица Марата, дом 9</t>
  </si>
  <si>
    <t>город Мурманск, проезд Жуковского, дом 8</t>
  </si>
  <si>
    <t>город Мурманск, проезд им. Жуковского, дом 18</t>
  </si>
  <si>
    <t>город Мурманск, улица Набережная, дом 13</t>
  </si>
  <si>
    <t>город Мурманск, улица Халтурина, дом 4</t>
  </si>
  <si>
    <t>город Мурманск, улица Зеленая, дом 52</t>
  </si>
  <si>
    <t>город Мурманск, улица Зеленая, дом 54</t>
  </si>
  <si>
    <t>город Мурманск, улица Сполохи, дом 5</t>
  </si>
  <si>
    <t>город Мурманск, улица Зеленая, дом 35</t>
  </si>
  <si>
    <t>город Мурманск, улица Марата, дом 17</t>
  </si>
  <si>
    <t>город Мурманск, проспект Кирова, дом 42</t>
  </si>
  <si>
    <t>город Мурманск, улица Зеленая, дом 41</t>
  </si>
  <si>
    <t>город Мурманск, переулок Охотничий, дом 2</t>
  </si>
  <si>
    <t>город Мурманск, улица Зеленая, дом 39</t>
  </si>
  <si>
    <t>город Мурманск, улица Марата, дом 17а</t>
  </si>
  <si>
    <t>город Мурманск, улица Марата, дом 13а</t>
  </si>
  <si>
    <t>город Мурманск, улица Полярные зори, дом 52</t>
  </si>
  <si>
    <t>город Мурманск, улица Профсоюзов, дом 18Б</t>
  </si>
  <si>
    <t>город Мурманск, улица Максима Горького, дом 2/12</t>
  </si>
  <si>
    <t>город Мурманск, улица Фрунзе, дом 38</t>
  </si>
  <si>
    <t>город Мурманск, улица Фрунзе, дом 14А</t>
  </si>
  <si>
    <t>город Мурманск, улица Полярные зори, дом 48</t>
  </si>
  <si>
    <t>город Мурманск, улица Фрунзе, дом 27</t>
  </si>
  <si>
    <t>город Мурманск, улица Советская, дом 15</t>
  </si>
  <si>
    <t>город Мурманск, проезд им. Жуковского, дом 9</t>
  </si>
  <si>
    <t>город Мурманск, улица Ушакова, дом 18</t>
  </si>
  <si>
    <t>город Мурманск, улица имени Генералова, дом 7/26</t>
  </si>
  <si>
    <t>город Мурманск, улица Фрунзе, дом 23/5</t>
  </si>
  <si>
    <t>город Мурманск, улица Ушакова, дом 14</t>
  </si>
  <si>
    <t>город Мурманск, улица Фрунзе, дом 28</t>
  </si>
  <si>
    <t>город Мурманск, улица Фрунзе, дом 12</t>
  </si>
  <si>
    <t>город Мурманск, улица Фрунзе, дом 30</t>
  </si>
  <si>
    <t>город Мурманск, улица Кооперативная, дом 9</t>
  </si>
  <si>
    <t>город Мурманск, улица Подгорная, дом 16</t>
  </si>
  <si>
    <t>город Мурманск, улица Подгорная, дом 22</t>
  </si>
  <si>
    <t>город Мурманск, улица Фестивальная, дом 7</t>
  </si>
  <si>
    <t>город Мурманск, улица Декабристов, дом 11А</t>
  </si>
  <si>
    <t>город Мурманск, улица Декабристов, дом 13</t>
  </si>
  <si>
    <t>город Мурманск, улица Бондарная, дом 10</t>
  </si>
  <si>
    <t>город Мурманск, улица Бондарная, дом 14</t>
  </si>
  <si>
    <t>город Мурманск, улица Бондарная, дом 16</t>
  </si>
  <si>
    <t>город Мурманск, улица Пригородная, дом 1</t>
  </si>
  <si>
    <t xml:space="preserve">город Мурманск, улица Первомайская, дом 4       </t>
  </si>
  <si>
    <t>город Мурманск, проспект Кольский, дом 161</t>
  </si>
  <si>
    <t>город Мурманск, улица Бондарная, дом 8</t>
  </si>
  <si>
    <t>город Мурманск, улица Бондарная, дом 12</t>
  </si>
  <si>
    <t>город Мурманск, улица Радищева, дом 44</t>
  </si>
  <si>
    <t>город Мурманск, улица Куйбышева, дом 14</t>
  </si>
  <si>
    <t>город Мурманск, улица Кооперативная, дом 17</t>
  </si>
  <si>
    <t>город Мурманск, улица Куйбышева, дом 6</t>
  </si>
  <si>
    <t>город Мурманск, улица Куйбышева, дом 13</t>
  </si>
  <si>
    <t>город Мурманск, улица Куйбышева, дом 19</t>
  </si>
  <si>
    <t>город Мурманск, улица Заречная, дом 32</t>
  </si>
  <si>
    <t>город Мурманск, улица Первомайская, дом 12</t>
  </si>
  <si>
    <t>город Мурманск, улица Шестой Комсомольской батареи, дом 11</t>
  </si>
  <si>
    <t>город Мурманск, улица Куйбышева, дом 11</t>
  </si>
  <si>
    <t>город Мурманск, улица Куйбышева, дом 5</t>
  </si>
  <si>
    <t>город Мурманск, улица Бондарная, дом 22</t>
  </si>
  <si>
    <t>город Мурманск, улица Первомайская, дом 2</t>
  </si>
  <si>
    <t>город Мурманск, улица Первомайская, дом 6</t>
  </si>
  <si>
    <t>город Мурманск, улица Фрунзе, дом 33</t>
  </si>
  <si>
    <t>город Мурманск, проспект Кольский, дом 163</t>
  </si>
  <si>
    <t>город Мурманск, улица Кооперативная, дом 11</t>
  </si>
  <si>
    <t>город Мурманск, улица Радищева, дом 37/7</t>
  </si>
  <si>
    <t>город Мурманск, проезд Рылеева, дом 5</t>
  </si>
  <si>
    <t>город Мурманск, улица Фрунзе, дом 37</t>
  </si>
  <si>
    <t>город Мурманск, улица Кооперативная, дом 15</t>
  </si>
  <si>
    <t>город Мурманск, улица Фрунзе, дом 14</t>
  </si>
  <si>
    <t>город Мурманск, улица Радищева, дом 35/8</t>
  </si>
  <si>
    <t>город Мурманск, улица Радищева, дом 50</t>
  </si>
  <si>
    <t>город Мурманск, проспект Героев-североморцев, дом 42</t>
  </si>
  <si>
    <t>город Мурманск, улица Фестивальная, дом 2</t>
  </si>
  <si>
    <t>город Мурманск, улица Куйбышева, дом 17</t>
  </si>
  <si>
    <t>город Мурманск, улица имени М.И. Калинина, дом 19</t>
  </si>
  <si>
    <t>город Мурманск, улица имени М.И. Калинина, дом 20</t>
  </si>
  <si>
    <t>город Мурманск, улица Бредова, дом 11</t>
  </si>
  <si>
    <t>город Мурманск, улица Шестой Комсомольской батареи, дом 13</t>
  </si>
  <si>
    <t>город Мурманск, улица Новосельская, дом 21</t>
  </si>
  <si>
    <t>город Мурманск, улица Новосельская, дом 26</t>
  </si>
  <si>
    <t>город Мурманск, улица имени М.И. Калинина, дом 15</t>
  </si>
  <si>
    <t>город Мурманск, улица имени М.И. Калинина, дом 25</t>
  </si>
  <si>
    <t>город Мурманск, улица Бредова, дом 8</t>
  </si>
  <si>
    <t>город Мурманск, улица Новосельская, дом 28</t>
  </si>
  <si>
    <t>город Мурманск, улица Новосельская, дом 32</t>
  </si>
  <si>
    <t>город Мурманск, улица имени М.И. Калинина, дом 16</t>
  </si>
  <si>
    <t>город Мурманск, проезд имени Капустина, дом 2</t>
  </si>
  <si>
    <t>город Мурманск, улица Бредова, дом 2</t>
  </si>
  <si>
    <t>город Мурманск, проезд  имени Капустина, дом 4</t>
  </si>
  <si>
    <t>город Мурманск, проезд имени Капустина, дом 5</t>
  </si>
  <si>
    <t>город Мурманск, улица Марата, дом 12а</t>
  </si>
  <si>
    <t>город Мурманск, улица имени М.И. Калинина, дом 63</t>
  </si>
  <si>
    <t>город Мурманск, улица Бредова, дом 19</t>
  </si>
  <si>
    <t>город Мурманск, улица Пригородная, дом 18</t>
  </si>
  <si>
    <t>город Мурманск, улица имени М.И. Калинина, дом 18</t>
  </si>
  <si>
    <t>город Мурманск, проезд Рылеева, дом 4</t>
  </si>
  <si>
    <t>город Мурманск, улица Бредова, дом 21</t>
  </si>
  <si>
    <t>город Мурманск, улица Куйбышева, дом 2</t>
  </si>
  <si>
    <t>город Мурманск, проезд Рылеева, дом 2</t>
  </si>
  <si>
    <t>город Мурманск, улица Чехова, дом 7</t>
  </si>
  <si>
    <t>город Мурманск, улица Радищева, дом 36/10</t>
  </si>
  <si>
    <t>город Мурманск, улица Чехова, дом 4</t>
  </si>
  <si>
    <t>город Мурманск, улица Куйбышева, дом 15</t>
  </si>
  <si>
    <t>город Мурманск, улица Радищева, дом 49</t>
  </si>
  <si>
    <t>город Мурманск, улица Куйбышева, дом 23</t>
  </si>
  <si>
    <t>город Мурманск, улица Радищева, дом 47</t>
  </si>
  <si>
    <t>город Мурманск, улица Радищева, дом 53</t>
  </si>
  <si>
    <t>город Мурманск, улица Радищева, дом 58</t>
  </si>
  <si>
    <t>город Мурманск, улица Шестой Комсомольской батареи, дом 53</t>
  </si>
  <si>
    <t>город Мурманск, улица Павлова, дом 51</t>
  </si>
  <si>
    <t>город Мурманск, улица Куйбышева, дом 21</t>
  </si>
  <si>
    <t>город Мурманск, улица Радищева, дом 42/10</t>
  </si>
  <si>
    <t>город Мурманск, улица Радищева, дом 43</t>
  </si>
  <si>
    <t>город Мурманск, улица Радищева, дом 45</t>
  </si>
  <si>
    <t>город Мурманск, улица Радищева, дом 48</t>
  </si>
  <si>
    <t>город Мурманск, улица Радищева, дом 52/1</t>
  </si>
  <si>
    <t>город Мурманск, улица Радищева, дом 62/1</t>
  </si>
  <si>
    <t>город Мурманск, улица Радищева, дом 41</t>
  </si>
  <si>
    <t>город Мурманск, улица Радищева, дом 46</t>
  </si>
  <si>
    <t>город Мурманск, улица Радищева, дом 51</t>
  </si>
  <si>
    <t>город Мурманск, улица Радищева, дом 54</t>
  </si>
  <si>
    <t>город Мурманск, проспект  Героев-североморцев, дом 40</t>
  </si>
  <si>
    <t>город Мурманск, улица Новосельская, дом 24</t>
  </si>
  <si>
    <t>город Мурманск, улица Фрунзе, дом 29А</t>
  </si>
  <si>
    <t>город Мурманск, улица Первомайская, дом 18</t>
  </si>
  <si>
    <t>город Мурманск, улица Первомайская, дом 20</t>
  </si>
  <si>
    <t>город Мурманск, улица Павлова, дом 49</t>
  </si>
  <si>
    <t>город Мурманск, улица Радищева, дом 60/2</t>
  </si>
  <si>
    <t>город Мурманск, улица Бредова, дом 7</t>
  </si>
  <si>
    <t>город Мурманск, улица Шестой Комсомольской батареи, дом 15</t>
  </si>
  <si>
    <t>город Мурманск, улица Новосельская, дом 30</t>
  </si>
  <si>
    <t>город Мурманск, улица Павлова, дом 35</t>
  </si>
  <si>
    <t>город Мурманск, улица Чехова, дом 6</t>
  </si>
  <si>
    <t>город Мурманск, улица Радищева, дом 68</t>
  </si>
  <si>
    <t>город Мурманск, улица имени М.И. Калинина, дом 12</t>
  </si>
  <si>
    <t>город Мурманск, улица имени М.И. Калинина, дом 14</t>
  </si>
  <si>
    <t>город Мурманск, улица Фрунзе, дом 31</t>
  </si>
  <si>
    <t>город Мурманск, улица Павлова, дом 31</t>
  </si>
  <si>
    <t xml:space="preserve">город Мурманск, улица Павлова, дом 33 </t>
  </si>
  <si>
    <t>город Мурманск, улица Марата, дом 10</t>
  </si>
  <si>
    <t>город Мурманск, улица Новосельская, дом 38</t>
  </si>
  <si>
    <t>город Мурманск, улица имени М.И. Калинина, дом 45</t>
  </si>
  <si>
    <t>город Мурманск, улица имени М.И. Калинина, дом 52</t>
  </si>
  <si>
    <t>город Мурманск, улица имени М.И. Калинина, дом 59</t>
  </si>
  <si>
    <t>город Мурманск, переулок Охотничий, дом 11</t>
  </si>
  <si>
    <t>город Мурманск, улица  имени М.И. Калинина, дом 55</t>
  </si>
  <si>
    <t>город Мурманск, переулок Охотничий, дом 12</t>
  </si>
  <si>
    <t>город Мурманск, улица Павлова, дом 29</t>
  </si>
  <si>
    <t>город Мурманск, проезд Рылеева, дом 3</t>
  </si>
  <si>
    <t>город Мурманск, улица Павлова, дом 14</t>
  </si>
  <si>
    <t>город Мурманск, улица Радищева, дом 66</t>
  </si>
  <si>
    <t>город Мурманск, улица Радищева, дом 39</t>
  </si>
  <si>
    <t>город Мурманск, улица Радищева, дом 55</t>
  </si>
  <si>
    <t>город Мурманск, улица Фрунзе, дом 35</t>
  </si>
  <si>
    <t>город Мурманск, улица Чехова, дом 12/37</t>
  </si>
  <si>
    <t>город Мурманск, улица Радищева, дом 72/6</t>
  </si>
  <si>
    <t>город Мурманск, улица Павлова, дом 32</t>
  </si>
  <si>
    <t>город Мурманск, улица Павлова, дом 38</t>
  </si>
  <si>
    <t>город Мурманск, улица Павлова, дом 47</t>
  </si>
  <si>
    <t>город Мурманск, переулок Дальний, дом 16</t>
  </si>
  <si>
    <t>город Мурманск, улица Фрунзе, дом 29</t>
  </si>
  <si>
    <t>город Мурманск, переулок Дальний, дом 10</t>
  </si>
  <si>
    <t>город Мурманск, улица Радищева, дом 59</t>
  </si>
  <si>
    <t>город Мурманск, улица Марата, дом 8</t>
  </si>
  <si>
    <t>город Мурманск, улица Чехова, дом 10</t>
  </si>
  <si>
    <t>город Мурманск, переулок Дальний, дом 7</t>
  </si>
  <si>
    <t>город Мурманск, переулок Дальний, дом 9</t>
  </si>
  <si>
    <t>город Мурманск, переулок Дальний, дом 2</t>
  </si>
  <si>
    <t>город Мурманск, улица Радищева, дом 57</t>
  </si>
  <si>
    <t>город Мурманск, улица Радищева, дом 65/4</t>
  </si>
  <si>
    <t>город Мурманск, улица Марата, дом 4</t>
  </si>
  <si>
    <t>город Мурманск, улица имени М.И. Калинина, дом 27</t>
  </si>
  <si>
    <t>город Мурманск, улица Радищева, дом 74/5</t>
  </si>
  <si>
    <t>город Мурманск, улица Первомайская, дом 22</t>
  </si>
  <si>
    <t>город Мурманск, улица Чехова, дом 3</t>
  </si>
  <si>
    <t>город Мурманск, улица Чехова, дом 5</t>
  </si>
  <si>
    <t>город Мурманск, улица Чехова, дом 9</t>
  </si>
  <si>
    <t>город Мурманск, улица имени М.И. Калинина, дом 47</t>
  </si>
  <si>
    <t>город Мурманск, переулок Охотничий, дом 14</t>
  </si>
  <si>
    <t>город Мурманск, переулок Дальний, дом 12</t>
  </si>
  <si>
    <t>город Мурманск, улица Заречная, дом 23</t>
  </si>
  <si>
    <t>город Мурманск, переулок Дальний, дом 14</t>
  </si>
  <si>
    <t>город Мурманск, переулок Дальний, дом 8</t>
  </si>
  <si>
    <t>город Мурманск, улица им. Семёна Дежнёва, дом 9</t>
  </si>
  <si>
    <t>город Мурманск, улица Набережная, дом 3</t>
  </si>
  <si>
    <t>город Мурманск, улица Павлова, дом 45</t>
  </si>
  <si>
    <t>город Мурманск, улица Радищева, дом 63</t>
  </si>
  <si>
    <t>город Мурманск, улица Новосельская, дом 29а</t>
  </si>
  <si>
    <t>город Мурманск, улица Радищева, дом 70</t>
  </si>
  <si>
    <t>город Мурманск, улица Мурманская, дом 56</t>
  </si>
  <si>
    <t>город Мурманск, улица Радищева, дом 67/3</t>
  </si>
  <si>
    <t>город Мурманск, улица Павлова, дом 34</t>
  </si>
  <si>
    <t>город Мурманск, улица Павлова, дом 36</t>
  </si>
  <si>
    <t>город Мурманск, улица имени генерала В.А. Фролова, дом 6/71</t>
  </si>
  <si>
    <t>город Мурманск, улица имени генерала В.А. Фролова, дом 24</t>
  </si>
  <si>
    <t>город Мурманск, улица имени генерала В.А. Фролова, дом 22</t>
  </si>
  <si>
    <t>город Мурманск, улица имени генерала В.А. Фролова, дом 26</t>
  </si>
  <si>
    <t>город Мурманск, улица Заречная, дом 31</t>
  </si>
  <si>
    <t>город Мурманск, улица Пригородная, дом 17А</t>
  </si>
  <si>
    <t>город Мурманск, улица Павлова, дом 22</t>
  </si>
  <si>
    <t>город Мурманск, улица имени Полухина, дом 4</t>
  </si>
  <si>
    <t>город Мурманск, улица Первомайская, дом 24</t>
  </si>
  <si>
    <t>город Мурманск, улица имени генерала В.А. Фролова, дом 10</t>
  </si>
  <si>
    <t>город Мурманск, улица Павлова, дом 30</t>
  </si>
  <si>
    <t>город Мурманск, улица Бредова, дом 20</t>
  </si>
  <si>
    <t>город Мурманск, улица Фрунзе, дом 30А</t>
  </si>
  <si>
    <t>город Мурманск, улица Бондарная, дом 9</t>
  </si>
  <si>
    <t>город Мурманск, улица имени генерала В.А. Фролова, дом 12</t>
  </si>
  <si>
    <t>город Мурманск, улица имени Полухина, дом 1</t>
  </si>
  <si>
    <t>город Мурманск, улица имени Полухина, дом 2</t>
  </si>
  <si>
    <t>город Мурманск, улица имени Полухина, дом 3</t>
  </si>
  <si>
    <t>город Мурманск, улица имени Полухина, дом 5</t>
  </si>
  <si>
    <t>город Мурманск, улица имени Полухина, дом 16Б</t>
  </si>
  <si>
    <t>город Мурманск, улица имени генерала В.А. Фролова, дом 11Б</t>
  </si>
  <si>
    <t>город Мурманск, улица имени Полухина, дом 15</t>
  </si>
  <si>
    <t>город Мурманск, переулок Дальний, дом 1</t>
  </si>
  <si>
    <t>город Мурманск, улица имени генерала В.А. Фролова, дом 7</t>
  </si>
  <si>
    <t>город Мурманск, переулок Дальний, дом 11</t>
  </si>
  <si>
    <t>город Мурманск, улица Халтурина, дом 44</t>
  </si>
  <si>
    <t>город Мурманск, улица Три ручья, дом 23</t>
  </si>
  <si>
    <t xml:space="preserve">Приложение № 5 
к подпрограмме 
</t>
  </si>
  <si>
    <t>Дата  окончания переселения</t>
  </si>
  <si>
    <t>Общая площадь жилых помещений МКД,                      кв.м</t>
  </si>
  <si>
    <t>Стоимость сноса за счет средств местного бюджета, тыс. руб.</t>
  </si>
  <si>
    <t>Примечание</t>
  </si>
  <si>
    <t>город Мурманск, проспект Героев-североморцев, дом 28</t>
  </si>
  <si>
    <t>город Мурманск, проспект Героев-североморцев, дом 34</t>
  </si>
  <si>
    <t xml:space="preserve">город Мурманск,  улица имени Генералова, дом 23 </t>
  </si>
  <si>
    <t xml:space="preserve">город Мурманск, улица М. Горького, дом 23 </t>
  </si>
  <si>
    <t>Итого:  </t>
  </si>
  <si>
    <t>Перечень аварийных многоквартирных домов, расположенных на территории муниципального образования город Мурманск и подлежащих расселению в рамках реализации подпрограммы, по состоянию на 01.04.2014</t>
  </si>
  <si>
    <t>оценка</t>
  </si>
  <si>
    <t>Снос произведен в 2013 году по решению КЧС</t>
  </si>
  <si>
    <t>Перечень многоквартирных домов пониженной капитальности, имеющих не все виды благоустройства, подлежащих расселению в рамках реализации подпрограммы                                                                                        и не признанных аварийными по состоянию на 01.04.2014</t>
  </si>
  <si>
    <t>Итого в 2014 году:</t>
  </si>
  <si>
    <t>х</t>
  </si>
  <si>
    <t>Итого в 2015 году:</t>
  </si>
  <si>
    <t>Итого в 2016 году:</t>
  </si>
  <si>
    <t>01.04.2015</t>
  </si>
  <si>
    <t>город Мурманск, улица им. Генерала А.А. Журбы, дом 8</t>
  </si>
  <si>
    <t>город Мурманск, улица Фадеев ручей, дом 17</t>
  </si>
  <si>
    <t xml:space="preserve">город Мурманск, улица Бондарная, дом 26 </t>
  </si>
  <si>
    <t>город Мурманск, проспект имени Ленина, дом 6</t>
  </si>
  <si>
    <t>Итого в 2017 году:</t>
  </si>
  <si>
    <t>31.12.2015</t>
  </si>
  <si>
    <t>31.12.2016</t>
  </si>
  <si>
    <t>снесен</t>
  </si>
  <si>
    <t>31.12.2017</t>
  </si>
  <si>
    <t xml:space="preserve">город Мурманск, улица Заводская, дом 3 </t>
  </si>
  <si>
    <t xml:space="preserve">город Мурманск, улица Челюскинцев, дом 23 </t>
  </si>
  <si>
    <t>Снос произведен в 2012 году по решению КЧС</t>
  </si>
  <si>
    <t>Переведен в нежилое здание и передан на праве хозяйственного ведения МУП "Здоровье". Снос не требуется</t>
  </si>
  <si>
    <t xml:space="preserve">Перечень аварийных многоквартирных домов, подлежащих сносу в 2014 году, и аварийных многоквартирных домов, снос которых произведен ранее или не требуется  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</si>
</sst>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0.0"/>
  </numFmts>
  <fonts count="3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sz val="11.5"/>
      <color indexed="8"/>
      <name val="Calibri"/>
      <family val="2"/>
      <charset val="204"/>
    </font>
    <font>
      <sz val="11.5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Calibri"/>
      <family val="2"/>
      <charset val="204"/>
    </font>
    <font>
      <sz val="11"/>
      <name val="Arial Cyr"/>
      <charset val="204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0"/>
      <color rgb="FFC00000"/>
      <name val="Arial Cyr"/>
      <charset val="204"/>
    </font>
    <font>
      <sz val="12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5">
    <xf numFmtId="0" fontId="0" fillId="0" borderId="0"/>
    <xf numFmtId="0" fontId="1" fillId="0" borderId="0"/>
    <xf numFmtId="0" fontId="1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4" fillId="0" borderId="0" applyNumberFormat="0" applyFont="0" applyFill="0" applyBorder="0" applyAlignment="0" applyProtection="0">
      <alignment vertical="top"/>
    </xf>
    <xf numFmtId="0" fontId="1" fillId="0" borderId="0"/>
    <xf numFmtId="0" fontId="11" fillId="0" borderId="0"/>
    <xf numFmtId="0" fontId="1" fillId="13" borderId="16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4">
    <xf numFmtId="0" fontId="0" fillId="0" borderId="0" xfId="0"/>
    <xf numFmtId="0" fontId="2" fillId="0" borderId="0" xfId="1" applyFont="1" applyFill="1" applyAlignment="1">
      <alignment vertical="top"/>
    </xf>
    <xf numFmtId="0" fontId="2" fillId="0" borderId="0" xfId="1" applyFont="1" applyFill="1" applyAlignment="1">
      <alignment horizontal="left" vertical="top"/>
    </xf>
    <xf numFmtId="0" fontId="3" fillId="0" borderId="0" xfId="1" applyFont="1" applyFill="1" applyAlignment="1">
      <alignment vertical="top"/>
    </xf>
    <xf numFmtId="0" fontId="4" fillId="0" borderId="0" xfId="1" applyFont="1" applyAlignment="1">
      <alignment vertical="top"/>
    </xf>
    <xf numFmtId="0" fontId="2" fillId="2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Alignment="1">
      <alignment horizontal="left" vertical="top"/>
    </xf>
    <xf numFmtId="0" fontId="6" fillId="0" borderId="0" xfId="1" applyFont="1" applyFill="1" applyAlignment="1">
      <alignment vertical="top"/>
    </xf>
    <xf numFmtId="0" fontId="1" fillId="0" borderId="0" xfId="1" applyFont="1" applyAlignment="1">
      <alignment vertical="top"/>
    </xf>
    <xf numFmtId="0" fontId="9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vertical="top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8" fillId="0" borderId="0" xfId="1" applyFont="1" applyAlignment="1">
      <alignment vertical="top"/>
    </xf>
    <xf numFmtId="0" fontId="8" fillId="0" borderId="4" xfId="1" applyFont="1" applyBorder="1" applyAlignment="1">
      <alignment vertical="top"/>
    </xf>
    <xf numFmtId="0" fontId="8" fillId="0" borderId="4" xfId="1" applyFont="1" applyBorder="1" applyAlignment="1">
      <alignment horizontal="left" vertical="top"/>
    </xf>
    <xf numFmtId="0" fontId="1" fillId="0" borderId="0" xfId="1" applyFont="1" applyAlignment="1">
      <alignment horizontal="left" vertical="top"/>
    </xf>
    <xf numFmtId="0" fontId="15" fillId="0" borderId="0" xfId="2" applyFont="1" applyFill="1" applyAlignment="1">
      <alignment horizontal="right" wrapText="1" indent="3"/>
    </xf>
    <xf numFmtId="0" fontId="16" fillId="0" borderId="0" xfId="2" applyFont="1" applyFill="1" applyAlignment="1">
      <alignment vertical="center" wrapText="1"/>
    </xf>
    <xf numFmtId="0" fontId="10" fillId="14" borderId="0" xfId="2" applyFont="1" applyFill="1"/>
    <xf numFmtId="0" fontId="10" fillId="0" borderId="0" xfId="2" applyFont="1" applyFill="1"/>
    <xf numFmtId="0" fontId="10" fillId="14" borderId="0" xfId="2" applyFont="1" applyFill="1" applyAlignment="1">
      <alignment vertical="top"/>
    </xf>
    <xf numFmtId="0" fontId="10" fillId="0" borderId="0" xfId="2" applyFont="1" applyFill="1" applyAlignment="1">
      <alignment vertical="top"/>
    </xf>
    <xf numFmtId="0" fontId="15" fillId="0" borderId="2" xfId="2" applyFont="1" applyFill="1" applyBorder="1" applyAlignment="1">
      <alignment horizontal="center" wrapText="1"/>
    </xf>
    <xf numFmtId="0" fontId="15" fillId="0" borderId="2" xfId="2" applyFont="1" applyFill="1" applyBorder="1" applyAlignment="1">
      <alignment horizontal="center"/>
    </xf>
    <xf numFmtId="0" fontId="15" fillId="0" borderId="2" xfId="2" applyFont="1" applyFill="1" applyBorder="1" applyAlignment="1">
      <alignment horizontal="justify"/>
    </xf>
    <xf numFmtId="0" fontId="18" fillId="0" borderId="2" xfId="2" applyFont="1" applyFill="1" applyBorder="1" applyAlignment="1">
      <alignment horizontal="center" wrapText="1"/>
    </xf>
    <xf numFmtId="0" fontId="16" fillId="0" borderId="2" xfId="2" applyFont="1" applyFill="1" applyBorder="1" applyAlignment="1">
      <alignment horizontal="center" wrapText="1"/>
    </xf>
    <xf numFmtId="0" fontId="19" fillId="14" borderId="0" xfId="2" applyFont="1" applyFill="1"/>
    <xf numFmtId="0" fontId="19" fillId="0" borderId="0" xfId="2" applyFont="1" applyFill="1"/>
    <xf numFmtId="0" fontId="20" fillId="0" borderId="0" xfId="2" applyFont="1" applyFill="1"/>
    <xf numFmtId="164" fontId="20" fillId="0" borderId="0" xfId="2" applyNumberFormat="1" applyFont="1" applyFill="1"/>
    <xf numFmtId="3" fontId="20" fillId="0" borderId="0" xfId="2" applyNumberFormat="1" applyFont="1" applyFill="1"/>
    <xf numFmtId="3" fontId="10" fillId="14" borderId="0" xfId="2" applyNumberFormat="1" applyFont="1" applyFill="1"/>
    <xf numFmtId="0" fontId="10" fillId="0" borderId="0" xfId="2" applyFill="1" applyAlignment="1">
      <alignment horizontal="center"/>
    </xf>
    <xf numFmtId="0" fontId="10" fillId="0" borderId="0" xfId="2" applyFont="1" applyFill="1" applyAlignment="1"/>
    <xf numFmtId="0" fontId="10" fillId="0" borderId="0" xfId="2" applyFill="1"/>
    <xf numFmtId="0" fontId="6" fillId="0" borderId="0" xfId="2" applyFont="1" applyFill="1" applyBorder="1"/>
    <xf numFmtId="0" fontId="21" fillId="0" borderId="0" xfId="2" applyFont="1" applyFill="1" applyAlignment="1">
      <alignment horizontal="center"/>
    </xf>
    <xf numFmtId="0" fontId="21" fillId="0" borderId="0" xfId="2" applyFont="1" applyFill="1" applyAlignment="1">
      <alignment horizontal="justify"/>
    </xf>
    <xf numFmtId="0" fontId="10" fillId="0" borderId="0" xfId="2" applyFill="1" applyAlignment="1"/>
    <xf numFmtId="0" fontId="22" fillId="0" borderId="0" xfId="2" applyFont="1" applyFill="1" applyAlignment="1">
      <alignment horizontal="right"/>
    </xf>
    <xf numFmtId="0" fontId="23" fillId="0" borderId="0" xfId="2" applyFont="1" applyFill="1" applyAlignment="1">
      <alignment horizontal="center"/>
    </xf>
    <xf numFmtId="0" fontId="21" fillId="0" borderId="0" xfId="2" applyFont="1" applyFill="1" applyAlignment="1"/>
    <xf numFmtId="0" fontId="23" fillId="0" borderId="0" xfId="2" applyFont="1" applyFill="1" applyAlignment="1">
      <alignment horizontal="right"/>
    </xf>
    <xf numFmtId="0" fontId="10" fillId="0" borderId="0" xfId="2" applyFill="1" applyAlignment="1">
      <alignment vertical="top"/>
    </xf>
    <xf numFmtId="0" fontId="22" fillId="15" borderId="2" xfId="2" applyFont="1" applyFill="1" applyBorder="1" applyAlignment="1">
      <alignment horizontal="center" vertical="center" wrapText="1"/>
    </xf>
    <xf numFmtId="0" fontId="17" fillId="15" borderId="2" xfId="2" applyFont="1" applyFill="1" applyBorder="1" applyAlignment="1">
      <alignment horizontal="center" vertical="center" wrapText="1"/>
    </xf>
    <xf numFmtId="0" fontId="10" fillId="0" borderId="0" xfId="2" applyFill="1" applyAlignment="1">
      <alignment vertical="center"/>
    </xf>
    <xf numFmtId="0" fontId="25" fillId="0" borderId="0" xfId="2" applyFont="1" applyFill="1"/>
    <xf numFmtId="0" fontId="6" fillId="0" borderId="0" xfId="2" applyFont="1" applyFill="1"/>
    <xf numFmtId="0" fontId="6" fillId="0" borderId="0" xfId="2" applyFont="1" applyFill="1" applyBorder="1" applyAlignment="1">
      <alignment horizontal="center"/>
    </xf>
    <xf numFmtId="0" fontId="26" fillId="0" borderId="0" xfId="2" applyFont="1" applyFill="1" applyAlignment="1">
      <alignment horizontal="center" vertical="center"/>
    </xf>
    <xf numFmtId="4" fontId="24" fillId="0" borderId="0" xfId="2" applyNumberFormat="1" applyFont="1" applyFill="1"/>
    <xf numFmtId="0" fontId="21" fillId="0" borderId="0" xfId="2" applyFont="1" applyFill="1" applyBorder="1" applyAlignment="1">
      <alignment horizontal="center" wrapText="1"/>
    </xf>
    <xf numFmtId="0" fontId="21" fillId="0" borderId="0" xfId="2" applyFont="1" applyFill="1" applyBorder="1" applyAlignment="1">
      <alignment wrapText="1"/>
    </xf>
    <xf numFmtId="0" fontId="27" fillId="0" borderId="0" xfId="2" applyFont="1" applyFill="1" applyBorder="1" applyAlignment="1">
      <alignment horizontal="center" vertical="top" wrapText="1"/>
    </xf>
    <xf numFmtId="14" fontId="27" fillId="0" borderId="0" xfId="2" applyNumberFormat="1" applyFont="1" applyFill="1" applyBorder="1" applyAlignment="1">
      <alignment horizontal="center"/>
    </xf>
    <xf numFmtId="0" fontId="27" fillId="0" borderId="0" xfId="2" applyFont="1" applyFill="1" applyBorder="1" applyAlignment="1">
      <alignment horizontal="center"/>
    </xf>
    <xf numFmtId="0" fontId="21" fillId="0" borderId="0" xfId="2" applyFont="1" applyFill="1" applyBorder="1" applyAlignment="1">
      <alignment horizontal="center"/>
    </xf>
    <xf numFmtId="14" fontId="27" fillId="0" borderId="14" xfId="2" applyNumberFormat="1" applyFont="1" applyFill="1" applyBorder="1" applyAlignment="1">
      <alignment horizontal="center"/>
    </xf>
    <xf numFmtId="0" fontId="27" fillId="0" borderId="14" xfId="2" applyFont="1" applyFill="1" applyBorder="1" applyAlignment="1">
      <alignment horizontal="center"/>
    </xf>
    <xf numFmtId="0" fontId="6" fillId="0" borderId="14" xfId="2" applyFont="1" applyFill="1" applyBorder="1"/>
    <xf numFmtId="0" fontId="21" fillId="0" borderId="14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10" fillId="0" borderId="0" xfId="2"/>
    <xf numFmtId="0" fontId="10" fillId="0" borderId="0" xfId="2" applyFont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top"/>
    </xf>
    <xf numFmtId="0" fontId="26" fillId="0" borderId="2" xfId="0" applyNumberFormat="1" applyFont="1" applyFill="1" applyBorder="1" applyAlignment="1">
      <alignment horizontal="center" vertical="center" textRotation="90" wrapText="1"/>
    </xf>
    <xf numFmtId="2" fontId="26" fillId="0" borderId="2" xfId="0" applyNumberFormat="1" applyFont="1" applyFill="1" applyBorder="1" applyAlignment="1">
      <alignment horizontal="center" vertical="center" textRotation="90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textRotation="90"/>
    </xf>
    <xf numFmtId="0" fontId="26" fillId="0" borderId="2" xfId="0" applyFont="1" applyFill="1" applyBorder="1" applyAlignment="1">
      <alignment horizontal="center" vertical="center" textRotation="90"/>
    </xf>
    <xf numFmtId="0" fontId="26" fillId="0" borderId="2" xfId="0" applyNumberFormat="1" applyFont="1" applyFill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6" xfId="0" applyNumberFormat="1" applyFont="1" applyFill="1" applyBorder="1" applyAlignment="1">
      <alignment horizontal="center" vertical="center"/>
    </xf>
    <xf numFmtId="2" fontId="26" fillId="0" borderId="6" xfId="0" applyNumberFormat="1" applyFont="1" applyFill="1" applyBorder="1" applyAlignment="1">
      <alignment horizontal="center" vertical="center"/>
    </xf>
    <xf numFmtId="4" fontId="26" fillId="0" borderId="6" xfId="0" applyNumberFormat="1" applyFont="1" applyFill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4" fontId="25" fillId="0" borderId="2" xfId="0" applyNumberFormat="1" applyFont="1" applyFill="1" applyBorder="1" applyAlignment="1">
      <alignment horizontal="center" vertical="center"/>
    </xf>
    <xf numFmtId="3" fontId="25" fillId="0" borderId="2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/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24" fillId="0" borderId="0" xfId="0" applyNumberFormat="1" applyFont="1" applyFill="1" applyAlignment="1">
      <alignment horizontal="center"/>
    </xf>
    <xf numFmtId="164" fontId="6" fillId="0" borderId="0" xfId="0" applyNumberFormat="1" applyFont="1" applyFill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3" fontId="24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 vertical="center"/>
    </xf>
    <xf numFmtId="0" fontId="10" fillId="0" borderId="0" xfId="2" applyAlignment="1">
      <alignment wrapText="1"/>
    </xf>
    <xf numFmtId="0" fontId="10" fillId="0" borderId="14" xfId="2" applyBorder="1" applyAlignment="1">
      <alignment wrapText="1"/>
    </xf>
    <xf numFmtId="0" fontId="6" fillId="0" borderId="0" xfId="2" applyFont="1" applyAlignment="1">
      <alignment horizontal="center" wrapText="1"/>
    </xf>
    <xf numFmtId="0" fontId="6" fillId="0" borderId="14" xfId="2" applyFont="1" applyBorder="1" applyAlignment="1">
      <alignment horizontal="center" wrapText="1"/>
    </xf>
    <xf numFmtId="0" fontId="10" fillId="0" borderId="0" xfId="2" applyAlignment="1">
      <alignment vertical="center" wrapText="1"/>
    </xf>
    <xf numFmtId="0" fontId="7" fillId="0" borderId="1" xfId="1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164" fontId="6" fillId="0" borderId="0" xfId="2" applyNumberFormat="1" applyFont="1" applyFill="1"/>
    <xf numFmtId="0" fontId="24" fillId="0" borderId="0" xfId="2" applyFont="1" applyFill="1" applyBorder="1"/>
    <xf numFmtId="0" fontId="24" fillId="0" borderId="0" xfId="2" applyFont="1" applyFill="1"/>
    <xf numFmtId="164" fontId="6" fillId="0" borderId="0" xfId="2" applyNumberFormat="1" applyFont="1" applyFill="1" applyBorder="1" applyAlignment="1">
      <alignment horizontal="center"/>
    </xf>
    <xf numFmtId="4" fontId="6" fillId="0" borderId="0" xfId="2" applyNumberFormat="1" applyFont="1" applyFill="1"/>
    <xf numFmtId="0" fontId="16" fillId="0" borderId="0" xfId="0" applyFont="1" applyFill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3" fontId="9" fillId="0" borderId="1" xfId="2" applyNumberFormat="1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>
      <alignment horizontal="center"/>
    </xf>
    <xf numFmtId="164" fontId="16" fillId="0" borderId="2" xfId="2" applyNumberFormat="1" applyFont="1" applyFill="1" applyBorder="1" applyAlignment="1">
      <alignment horizontal="center"/>
    </xf>
    <xf numFmtId="3" fontId="16" fillId="0" borderId="2" xfId="2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top" wrapText="1"/>
    </xf>
    <xf numFmtId="164" fontId="1" fillId="0" borderId="0" xfId="1" applyNumberFormat="1" applyFont="1" applyAlignment="1">
      <alignment vertical="top"/>
    </xf>
    <xf numFmtId="0" fontId="17" fillId="0" borderId="0" xfId="2" applyFont="1" applyFill="1" applyAlignment="1">
      <alignment horizontal="center" vertical="center" wrapText="1"/>
    </xf>
    <xf numFmtId="0" fontId="22" fillId="15" borderId="2" xfId="2" applyFont="1" applyFill="1" applyBorder="1" applyAlignment="1">
      <alignment horizontal="center" wrapText="1"/>
    </xf>
    <xf numFmtId="0" fontId="30" fillId="0" borderId="0" xfId="2" applyFont="1" applyFill="1" applyAlignment="1">
      <alignment horizontal="center" vertical="center" wrapText="1"/>
    </xf>
    <xf numFmtId="0" fontId="22" fillId="0" borderId="0" xfId="2" applyFont="1" applyFill="1" applyAlignment="1">
      <alignment wrapText="1"/>
    </xf>
    <xf numFmtId="0" fontId="22" fillId="0" borderId="0" xfId="2" applyFont="1" applyFill="1" applyAlignment="1">
      <alignment horizontal="center" wrapText="1"/>
    </xf>
    <xf numFmtId="0" fontId="22" fillId="0" borderId="0" xfId="2" applyFont="1" applyFill="1" applyAlignment="1">
      <alignment horizontal="justify" wrapText="1"/>
    </xf>
    <xf numFmtId="0" fontId="17" fillId="0" borderId="0" xfId="2" applyFont="1" applyAlignment="1">
      <alignment horizontal="center" wrapText="1"/>
    </xf>
    <xf numFmtId="0" fontId="31" fillId="0" borderId="0" xfId="2" applyFont="1" applyFill="1" applyAlignment="1">
      <alignment vertical="center" wrapText="1"/>
    </xf>
    <xf numFmtId="0" fontId="12" fillId="0" borderId="0" xfId="2" applyFont="1" applyAlignment="1">
      <alignment wrapText="1"/>
    </xf>
    <xf numFmtId="164" fontId="32" fillId="0" borderId="2" xfId="2" applyNumberFormat="1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vertical="center" wrapText="1"/>
    </xf>
    <xf numFmtId="0" fontId="12" fillId="0" borderId="0" xfId="2" applyFont="1" applyFill="1"/>
    <xf numFmtId="0" fontId="22" fillId="0" borderId="2" xfId="2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/>
    </xf>
    <xf numFmtId="14" fontId="22" fillId="0" borderId="2" xfId="2" applyNumberFormat="1" applyFont="1" applyFill="1" applyBorder="1" applyAlignment="1">
      <alignment horizontal="center" vertical="center"/>
    </xf>
    <xf numFmtId="14" fontId="17" fillId="0" borderId="2" xfId="2" applyNumberFormat="1" applyFont="1" applyFill="1" applyBorder="1" applyAlignment="1">
      <alignment horizontal="center" vertical="center"/>
    </xf>
    <xf numFmtId="3" fontId="22" fillId="0" borderId="2" xfId="2" applyNumberFormat="1" applyFont="1" applyFill="1" applyBorder="1" applyAlignment="1">
      <alignment horizontal="center" vertical="center"/>
    </xf>
    <xf numFmtId="164" fontId="17" fillId="0" borderId="3" xfId="2" applyNumberFormat="1" applyFont="1" applyFill="1" applyBorder="1" applyAlignment="1">
      <alignment horizontal="center" vertical="center" wrapText="1"/>
    </xf>
    <xf numFmtId="164" fontId="17" fillId="0" borderId="2" xfId="2" applyNumberFormat="1" applyFont="1" applyFill="1" applyBorder="1" applyAlignment="1">
      <alignment horizontal="center" vertical="center"/>
    </xf>
    <xf numFmtId="164" fontId="22" fillId="0" borderId="2" xfId="2" applyNumberFormat="1" applyFont="1" applyFill="1" applyBorder="1" applyAlignment="1">
      <alignment horizontal="center" vertical="center"/>
    </xf>
    <xf numFmtId="164" fontId="17" fillId="0" borderId="2" xfId="2" applyNumberFormat="1" applyFont="1" applyFill="1" applyBorder="1" applyAlignment="1">
      <alignment horizontal="center" vertical="center" wrapText="1"/>
    </xf>
    <xf numFmtId="1" fontId="17" fillId="0" borderId="2" xfId="2" applyNumberFormat="1" applyFont="1" applyFill="1" applyBorder="1" applyAlignment="1">
      <alignment horizontal="center" vertical="center" wrapText="1"/>
    </xf>
    <xf numFmtId="14" fontId="17" fillId="0" borderId="2" xfId="2" applyNumberFormat="1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left" vertical="center" wrapText="1"/>
    </xf>
    <xf numFmtId="164" fontId="17" fillId="0" borderId="2" xfId="1" applyNumberFormat="1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/>
    </xf>
    <xf numFmtId="49" fontId="17" fillId="0" borderId="2" xfId="2" applyNumberFormat="1" applyFont="1" applyFill="1" applyBorder="1" applyAlignment="1">
      <alignment horizontal="center" vertical="center" wrapText="1"/>
    </xf>
    <xf numFmtId="3" fontId="17" fillId="0" borderId="2" xfId="2" applyNumberFormat="1" applyFont="1" applyFill="1" applyBorder="1" applyAlignment="1">
      <alignment horizontal="center" vertical="center"/>
    </xf>
    <xf numFmtId="3" fontId="30" fillId="0" borderId="2" xfId="2" applyNumberFormat="1" applyFont="1" applyFill="1" applyBorder="1" applyAlignment="1">
      <alignment horizontal="center" vertical="center"/>
    </xf>
    <xf numFmtId="164" fontId="30" fillId="0" borderId="2" xfId="2" applyNumberFormat="1" applyFont="1" applyFill="1" applyBorder="1" applyAlignment="1">
      <alignment horizontal="center" vertical="center"/>
    </xf>
    <xf numFmtId="164" fontId="17" fillId="0" borderId="1" xfId="2" applyNumberFormat="1" applyFont="1" applyFill="1" applyBorder="1" applyAlignment="1">
      <alignment horizontal="center" vertical="center" wrapText="1"/>
    </xf>
    <xf numFmtId="164" fontId="22" fillId="0" borderId="1" xfId="2" applyNumberFormat="1" applyFont="1" applyFill="1" applyBorder="1" applyAlignment="1">
      <alignment horizontal="center" vertical="center"/>
    </xf>
    <xf numFmtId="164" fontId="32" fillId="0" borderId="3" xfId="2" applyNumberFormat="1" applyFont="1" applyFill="1" applyBorder="1" applyAlignment="1">
      <alignment horizontal="center" vertical="center" wrapText="1"/>
    </xf>
    <xf numFmtId="164" fontId="32" fillId="0" borderId="1" xfId="2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 wrapText="1"/>
    </xf>
    <xf numFmtId="0" fontId="30" fillId="0" borderId="2" xfId="2" applyFont="1" applyFill="1" applyBorder="1" applyAlignment="1">
      <alignment horizontal="center" vertical="center" wrapText="1"/>
    </xf>
    <xf numFmtId="164" fontId="22" fillId="0" borderId="3" xfId="2" applyNumberFormat="1" applyFont="1" applyFill="1" applyBorder="1" applyAlignment="1">
      <alignment vertical="center"/>
    </xf>
    <xf numFmtId="164" fontId="22" fillId="0" borderId="4" xfId="2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horizontal="left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3" fontId="32" fillId="0" borderId="2" xfId="2" applyNumberFormat="1" applyFont="1" applyFill="1" applyBorder="1" applyAlignment="1">
      <alignment horizontal="center" vertical="center"/>
    </xf>
    <xf numFmtId="164" fontId="32" fillId="0" borderId="2" xfId="2" applyNumberFormat="1" applyFont="1" applyFill="1" applyBorder="1" applyAlignment="1">
      <alignment vertical="center"/>
    </xf>
    <xf numFmtId="164" fontId="32" fillId="0" borderId="2" xfId="2" applyNumberFormat="1" applyFont="1" applyFill="1" applyBorder="1" applyAlignment="1">
      <alignment horizontal="center" vertical="center"/>
    </xf>
    <xf numFmtId="0" fontId="17" fillId="15" borderId="2" xfId="2" applyFont="1" applyFill="1" applyBorder="1" applyAlignment="1">
      <alignment horizontal="center" wrapText="1"/>
    </xf>
    <xf numFmtId="0" fontId="17" fillId="0" borderId="2" xfId="2" applyFont="1" applyFill="1" applyBorder="1" applyAlignment="1">
      <alignment horizontal="center" vertical="center" wrapText="1"/>
    </xf>
    <xf numFmtId="2" fontId="17" fillId="0" borderId="3" xfId="2" applyNumberFormat="1" applyFont="1" applyFill="1" applyBorder="1" applyAlignment="1">
      <alignment horizontal="center" vertical="center" wrapText="1"/>
    </xf>
    <xf numFmtId="164" fontId="22" fillId="0" borderId="2" xfId="2" applyNumberFormat="1" applyFont="1" applyFill="1" applyBorder="1" applyAlignment="1">
      <alignment horizontal="center" vertical="center" wrapText="1"/>
    </xf>
    <xf numFmtId="14" fontId="22" fillId="0" borderId="2" xfId="2" applyNumberFormat="1" applyFont="1" applyFill="1" applyBorder="1" applyAlignment="1">
      <alignment horizontal="center" vertical="center" wrapText="1"/>
    </xf>
    <xf numFmtId="2" fontId="17" fillId="0" borderId="2" xfId="2" applyNumberFormat="1" applyFont="1" applyFill="1" applyBorder="1" applyAlignment="1">
      <alignment horizontal="center" vertical="center" wrapText="1"/>
    </xf>
    <xf numFmtId="14" fontId="17" fillId="0" borderId="0" xfId="2" applyNumberFormat="1" applyFont="1" applyFill="1" applyAlignment="1">
      <alignment horizontal="center" vertical="center"/>
    </xf>
    <xf numFmtId="165" fontId="17" fillId="0" borderId="2" xfId="1" applyNumberFormat="1" applyFont="1" applyFill="1" applyBorder="1" applyAlignment="1">
      <alignment horizontal="center" vertical="center" wrapText="1"/>
    </xf>
    <xf numFmtId="4" fontId="32" fillId="0" borderId="2" xfId="2" applyNumberFormat="1" applyFont="1" applyFill="1" applyBorder="1" applyAlignment="1">
      <alignment horizontal="center" vertical="center" wrapText="1"/>
    </xf>
    <xf numFmtId="4" fontId="30" fillId="0" borderId="2" xfId="2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/>
    </xf>
    <xf numFmtId="0" fontId="2" fillId="0" borderId="0" xfId="1" applyFont="1" applyAlignment="1">
      <alignment horizontal="center" vertical="top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/>
    </xf>
    <xf numFmtId="0" fontId="7" fillId="0" borderId="7" xfId="1" applyFont="1" applyFill="1" applyBorder="1" applyAlignment="1">
      <alignment horizontal="center" vertical="top"/>
    </xf>
    <xf numFmtId="0" fontId="7" fillId="0" borderId="6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left" vertical="top" wrapText="1"/>
    </xf>
    <xf numFmtId="0" fontId="7" fillId="0" borderId="7" xfId="1" applyFont="1" applyFill="1" applyBorder="1" applyAlignment="1">
      <alignment horizontal="left" vertical="top" wrapText="1"/>
    </xf>
    <xf numFmtId="0" fontId="7" fillId="0" borderId="6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9" fillId="0" borderId="6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6" xfId="1" applyNumberFormat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horizontal="center" vertical="top" wrapText="1"/>
    </xf>
    <xf numFmtId="0" fontId="7" fillId="0" borderId="10" xfId="1" applyFont="1" applyFill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12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14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/>
    </xf>
    <xf numFmtId="0" fontId="22" fillId="15" borderId="14" xfId="2" applyFont="1" applyFill="1" applyBorder="1" applyAlignment="1">
      <alignment horizontal="center" vertical="top" wrapText="1"/>
    </xf>
    <xf numFmtId="0" fontId="32" fillId="0" borderId="3" xfId="2" applyFont="1" applyFill="1" applyBorder="1" applyAlignment="1">
      <alignment horizontal="center" vertical="center" wrapText="1"/>
    </xf>
    <xf numFmtId="0" fontId="32" fillId="0" borderId="4" xfId="2" applyFont="1" applyFill="1" applyBorder="1" applyAlignment="1">
      <alignment horizontal="center" vertical="center" wrapText="1"/>
    </xf>
    <xf numFmtId="0" fontId="32" fillId="0" borderId="5" xfId="2" applyFont="1" applyFill="1" applyBorder="1" applyAlignment="1">
      <alignment horizontal="center" vertical="center" wrapText="1"/>
    </xf>
    <xf numFmtId="0" fontId="32" fillId="0" borderId="3" xfId="2" applyFont="1" applyFill="1" applyBorder="1" applyAlignment="1">
      <alignment horizontal="left" vertical="center" wrapText="1"/>
    </xf>
    <xf numFmtId="0" fontId="32" fillId="0" borderId="4" xfId="2" applyFont="1" applyFill="1" applyBorder="1" applyAlignment="1">
      <alignment horizontal="left" vertical="center" wrapText="1"/>
    </xf>
    <xf numFmtId="0" fontId="32" fillId="0" borderId="5" xfId="2" applyFont="1" applyFill="1" applyBorder="1" applyAlignment="1">
      <alignment horizontal="left" vertical="center" wrapText="1"/>
    </xf>
    <xf numFmtId="0" fontId="22" fillId="15" borderId="2" xfId="2" applyFont="1" applyFill="1" applyBorder="1" applyAlignment="1">
      <alignment horizontal="center" vertical="center" wrapText="1"/>
    </xf>
    <xf numFmtId="0" fontId="22" fillId="15" borderId="1" xfId="2" applyFont="1" applyFill="1" applyBorder="1" applyAlignment="1">
      <alignment horizontal="center" textRotation="90" wrapText="1"/>
    </xf>
    <xf numFmtId="0" fontId="12" fillId="15" borderId="7" xfId="2" applyFont="1" applyFill="1" applyBorder="1" applyAlignment="1">
      <alignment horizontal="center" textRotation="90" wrapText="1"/>
    </xf>
    <xf numFmtId="0" fontId="12" fillId="15" borderId="6" xfId="2" applyFont="1" applyFill="1" applyBorder="1" applyAlignment="1">
      <alignment horizontal="center" textRotation="90"/>
    </xf>
    <xf numFmtId="0" fontId="22" fillId="15" borderId="8" xfId="2" applyFont="1" applyFill="1" applyBorder="1" applyAlignment="1">
      <alignment horizontal="center" vertical="center" wrapText="1"/>
    </xf>
    <xf numFmtId="0" fontId="22" fillId="15" borderId="10" xfId="2" applyFont="1" applyFill="1" applyBorder="1" applyAlignment="1">
      <alignment horizontal="center" vertical="center" wrapText="1"/>
    </xf>
    <xf numFmtId="0" fontId="22" fillId="15" borderId="13" xfId="2" applyFont="1" applyFill="1" applyBorder="1" applyAlignment="1">
      <alignment horizontal="center" vertical="center" wrapText="1"/>
    </xf>
    <xf numFmtId="0" fontId="22" fillId="15" borderId="15" xfId="2" applyFont="1" applyFill="1" applyBorder="1" applyAlignment="1">
      <alignment horizontal="center" vertical="center" wrapText="1"/>
    </xf>
    <xf numFmtId="0" fontId="22" fillId="15" borderId="2" xfId="2" applyFont="1" applyFill="1" applyBorder="1" applyAlignment="1">
      <alignment horizontal="center" textRotation="90" wrapText="1"/>
    </xf>
    <xf numFmtId="0" fontId="22" fillId="15" borderId="7" xfId="2" applyFont="1" applyFill="1" applyBorder="1" applyAlignment="1">
      <alignment horizontal="center" textRotation="90" wrapText="1"/>
    </xf>
    <xf numFmtId="0" fontId="22" fillId="15" borderId="6" xfId="2" applyFont="1" applyFill="1" applyBorder="1" applyAlignment="1">
      <alignment horizontal="center" textRotation="90" wrapText="1"/>
    </xf>
    <xf numFmtId="0" fontId="22" fillId="15" borderId="2" xfId="2" applyFont="1" applyFill="1" applyBorder="1" applyAlignment="1">
      <alignment horizontal="center" wrapText="1"/>
    </xf>
    <xf numFmtId="0" fontId="22" fillId="15" borderId="3" xfId="2" applyFont="1" applyFill="1" applyBorder="1" applyAlignment="1">
      <alignment horizontal="center" vertical="center" wrapText="1"/>
    </xf>
    <xf numFmtId="0" fontId="22" fillId="15" borderId="4" xfId="2" applyFont="1" applyFill="1" applyBorder="1" applyAlignment="1">
      <alignment horizontal="center" vertical="center" wrapText="1"/>
    </xf>
    <xf numFmtId="0" fontId="22" fillId="15" borderId="5" xfId="2" applyFont="1" applyFill="1" applyBorder="1" applyAlignment="1">
      <alignment horizontal="center" vertical="center" wrapText="1"/>
    </xf>
    <xf numFmtId="4" fontId="30" fillId="0" borderId="2" xfId="2" applyNumberFormat="1" applyFont="1" applyFill="1" applyBorder="1" applyAlignment="1">
      <alignment horizontal="left" vertical="center" wrapText="1"/>
    </xf>
    <xf numFmtId="4" fontId="33" fillId="0" borderId="2" xfId="2" applyNumberFormat="1" applyFont="1" applyBorder="1" applyAlignment="1">
      <alignment horizontal="left" vertical="center"/>
    </xf>
    <xf numFmtId="0" fontId="22" fillId="15" borderId="1" xfId="2" applyFont="1" applyFill="1" applyBorder="1" applyAlignment="1">
      <alignment horizontal="center" textRotation="90"/>
    </xf>
    <xf numFmtId="0" fontId="22" fillId="15" borderId="7" xfId="2" applyFont="1" applyFill="1" applyBorder="1" applyAlignment="1">
      <alignment horizontal="center" textRotation="90"/>
    </xf>
    <xf numFmtId="0" fontId="12" fillId="15" borderId="7" xfId="2" applyFont="1" applyFill="1" applyBorder="1" applyAlignment="1">
      <alignment horizontal="center"/>
    </xf>
    <xf numFmtId="0" fontId="12" fillId="15" borderId="6" xfId="2" applyFont="1" applyFill="1" applyBorder="1" applyAlignment="1">
      <alignment horizontal="center"/>
    </xf>
    <xf numFmtId="0" fontId="12" fillId="15" borderId="6" xfId="2" applyFont="1" applyFill="1" applyBorder="1" applyAlignment="1">
      <alignment horizontal="center" wrapText="1"/>
    </xf>
    <xf numFmtId="0" fontId="30" fillId="0" borderId="3" xfId="2" applyFont="1" applyFill="1" applyBorder="1" applyAlignment="1">
      <alignment horizontal="center" vertical="center" wrapText="1"/>
    </xf>
    <xf numFmtId="0" fontId="30" fillId="0" borderId="4" xfId="2" applyFont="1" applyFill="1" applyBorder="1" applyAlignment="1">
      <alignment horizontal="center" vertical="center" wrapText="1"/>
    </xf>
    <xf numFmtId="0" fontId="30" fillId="0" borderId="5" xfId="2" applyFont="1" applyFill="1" applyBorder="1" applyAlignment="1">
      <alignment horizontal="center" vertical="center" wrapText="1"/>
    </xf>
    <xf numFmtId="0" fontId="17" fillId="15" borderId="1" xfId="2" applyFont="1" applyFill="1" applyBorder="1" applyAlignment="1">
      <alignment horizontal="center" textRotation="90" wrapText="1"/>
    </xf>
    <xf numFmtId="0" fontId="17" fillId="15" borderId="7" xfId="2" applyFont="1" applyFill="1" applyBorder="1" applyAlignment="1">
      <alignment horizontal="center" textRotation="90" wrapText="1"/>
    </xf>
    <xf numFmtId="0" fontId="17" fillId="15" borderId="6" xfId="2" applyFont="1" applyFill="1" applyBorder="1" applyAlignment="1">
      <alignment horizontal="center" textRotation="90" wrapText="1"/>
    </xf>
    <xf numFmtId="0" fontId="16" fillId="0" borderId="0" xfId="0" applyFont="1" applyFill="1" applyAlignment="1">
      <alignment horizontal="center" vertical="center" wrapText="1"/>
    </xf>
    <xf numFmtId="0" fontId="25" fillId="0" borderId="3" xfId="0" applyFont="1" applyFill="1" applyBorder="1" applyAlignment="1">
      <alignment horizontal="left"/>
    </xf>
    <xf numFmtId="0" fontId="25" fillId="0" borderId="4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8" fillId="0" borderId="7" xfId="0" applyFont="1" applyFill="1" applyBorder="1" applyAlignment="1">
      <alignment horizontal="center" textRotation="90" wrapText="1"/>
    </xf>
    <xf numFmtId="0" fontId="28" fillId="0" borderId="6" xfId="0" applyFont="1" applyFill="1" applyBorder="1" applyAlignment="1">
      <alignment horizontal="center" textRotation="90" wrapText="1"/>
    </xf>
    <xf numFmtId="0" fontId="28" fillId="0" borderId="7" xfId="0" applyFont="1" applyFill="1" applyBorder="1" applyAlignment="1">
      <alignment horizontal="center" vertical="center" textRotation="90" wrapText="1"/>
    </xf>
    <xf numFmtId="0" fontId="28" fillId="0" borderId="6" xfId="0" applyFont="1" applyFill="1" applyBorder="1" applyAlignment="1">
      <alignment horizontal="center" vertical="center" textRotation="90" wrapText="1"/>
    </xf>
    <xf numFmtId="0" fontId="16" fillId="0" borderId="14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textRotation="90" wrapText="1"/>
    </xf>
    <xf numFmtId="0" fontId="28" fillId="0" borderId="2" xfId="0" applyFont="1" applyFill="1" applyBorder="1" applyAlignment="1">
      <alignment horizontal="center" vertical="center" wrapText="1"/>
    </xf>
    <xf numFmtId="0" fontId="15" fillId="15" borderId="0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22" fillId="15" borderId="1" xfId="2" applyFont="1" applyFill="1" applyBorder="1" applyAlignment="1">
      <alignment horizontal="center" vertical="center" textRotation="90" wrapText="1"/>
    </xf>
    <xf numFmtId="0" fontId="22" fillId="15" borderId="7" xfId="2" applyFont="1" applyFill="1" applyBorder="1" applyAlignment="1">
      <alignment horizontal="center" vertical="center" textRotation="90" wrapText="1"/>
    </xf>
    <xf numFmtId="0" fontId="22" fillId="15" borderId="6" xfId="2" applyFont="1" applyFill="1" applyBorder="1" applyAlignment="1">
      <alignment horizontal="center" vertical="center" textRotation="90" wrapText="1"/>
    </xf>
    <xf numFmtId="0" fontId="32" fillId="0" borderId="2" xfId="2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vertical="center" wrapText="1"/>
    </xf>
    <xf numFmtId="0" fontId="22" fillId="15" borderId="14" xfId="2" applyFont="1" applyFill="1" applyBorder="1" applyAlignment="1">
      <alignment horizontal="center" vertical="center" wrapText="1"/>
    </xf>
    <xf numFmtId="0" fontId="22" fillId="15" borderId="1" xfId="2" applyFont="1" applyFill="1" applyBorder="1" applyAlignment="1">
      <alignment horizontal="center" vertical="center" wrapText="1"/>
    </xf>
    <xf numFmtId="0" fontId="22" fillId="15" borderId="7" xfId="2" applyFont="1" applyFill="1" applyBorder="1" applyAlignment="1">
      <alignment horizontal="center" vertical="center" wrapText="1"/>
    </xf>
    <xf numFmtId="0" fontId="22" fillId="15" borderId="6" xfId="2" applyFont="1" applyFill="1" applyBorder="1" applyAlignment="1">
      <alignment horizontal="center" vertical="center" wrapText="1"/>
    </xf>
  </cellXfs>
  <cellStyles count="35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Обычный" xfId="0" builtinId="0"/>
    <cellStyle name="Обычный 10" xfId="15"/>
    <cellStyle name="Обычный 2" xfId="1"/>
    <cellStyle name="Обычный 2 2" xfId="16"/>
    <cellStyle name="Обычный 2 2 3" xfId="17"/>
    <cellStyle name="Обычный 2 2 3 2" xfId="18"/>
    <cellStyle name="Обычный 2_РЕЕСТР АЖФ 1" xfId="19"/>
    <cellStyle name="Обычный 3" xfId="2"/>
    <cellStyle name="Обычный 4" xfId="20"/>
    <cellStyle name="Обычный 5" xfId="21"/>
    <cellStyle name="Обычный 5 2" xfId="22"/>
    <cellStyle name="Обычный 6" xfId="23"/>
    <cellStyle name="Обычный 6 2" xfId="24"/>
    <cellStyle name="Обычный 7" xfId="25"/>
    <cellStyle name="Обычный 8" xfId="26"/>
    <cellStyle name="Обычный 8 2" xfId="27"/>
    <cellStyle name="Обычный 8 3" xfId="28"/>
    <cellStyle name="Обычный 9" xfId="29"/>
    <cellStyle name="Примечание 2" xfId="30"/>
    <cellStyle name="Финансовый 2" xfId="31"/>
    <cellStyle name="Финансовый 2 2" xfId="32"/>
    <cellStyle name="Финансовый 3" xfId="33"/>
    <cellStyle name="Финансовый 3 2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66</xdr:row>
      <xdr:rowOff>42582</xdr:rowOff>
    </xdr:from>
    <xdr:to>
      <xdr:col>16</xdr:col>
      <xdr:colOff>513150</xdr:colOff>
      <xdr:row>66</xdr:row>
      <xdr:rowOff>42582</xdr:rowOff>
    </xdr:to>
    <xdr:cxnSp macro="">
      <xdr:nvCxnSpPr>
        <xdr:cNvPr id="2" name="Прямая соединительная линия 1"/>
        <xdr:cNvCxnSpPr/>
      </xdr:nvCxnSpPr>
      <xdr:spPr>
        <a:xfrm>
          <a:off x="7296150" y="12644157"/>
          <a:ext cx="359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171450</xdr:colOff>
      <xdr:row>65</xdr:row>
      <xdr:rowOff>42582</xdr:rowOff>
    </xdr:from>
    <xdr:to>
      <xdr:col>17</xdr:col>
      <xdr:colOff>598851</xdr:colOff>
      <xdr:row>65</xdr:row>
      <xdr:rowOff>42582</xdr:rowOff>
    </xdr:to>
    <xdr:cxnSp macro="">
      <xdr:nvCxnSpPr>
        <xdr:cNvPr id="3" name="Прямая соединительная линия 1"/>
        <xdr:cNvCxnSpPr/>
      </xdr:nvCxnSpPr>
      <xdr:spPr>
        <a:xfrm>
          <a:off x="8210550" y="12482232"/>
          <a:ext cx="33611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171450</xdr:colOff>
      <xdr:row>67</xdr:row>
      <xdr:rowOff>42582</xdr:rowOff>
    </xdr:from>
    <xdr:to>
      <xdr:col>16</xdr:col>
      <xdr:colOff>513150</xdr:colOff>
      <xdr:row>67</xdr:row>
      <xdr:rowOff>42582</xdr:rowOff>
    </xdr:to>
    <xdr:cxnSp macro="">
      <xdr:nvCxnSpPr>
        <xdr:cNvPr id="4" name="Прямая соединительная линия 1"/>
        <xdr:cNvCxnSpPr/>
      </xdr:nvCxnSpPr>
      <xdr:spPr>
        <a:xfrm>
          <a:off x="7296150" y="12806082"/>
          <a:ext cx="359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15</xdr:row>
      <xdr:rowOff>95250</xdr:rowOff>
    </xdr:from>
    <xdr:to>
      <xdr:col>11</xdr:col>
      <xdr:colOff>19050</xdr:colOff>
      <xdr:row>15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3505200" y="4381500"/>
          <a:ext cx="3638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0;&#1048;&#1054;%20&#1052;&#1091;&#1085;&#1080;&#1094;&#1080;&#1087;&#1072;&#1083;&#1100;&#1085;&#1072;&#1103;%20&#1087;&#1088;&#1086;&#1075;&#1088;&#1072;&#1084;&#1084;&#1072;\&#1042;&#1072;&#1088;&#1080;&#1072;&#1085;&#1090;%20&#1050;&#1048;&#1054;%20&#1089;%20&#1091;&#1095;&#1077;&#1090;&#1086;&#1084;%20&#1079;&#1072;&#1084;&#1077;&#1095;&#1072;&#1085;&#1080;&#1081;%20&#1059;&#1087;&#1088;.&#1060;&#1080;&#1085;&#1072;&#1085;&#1089;&#1086;&#1074;\&#1055;&#1088;&#1080;&#1083;&#1086;&#1078;&#1077;&#1085;&#1080;&#1103;%20&#1082;%20&#1087;&#1086;&#1076;&#1087;&#1088;&#1086;&#1075;&#1088;&#1072;&#1084;&#1084;&#1077;%20&#1063;&#1072;&#1089;&#1090;&#1080;&#1095;&#1085;&#1086;&#1077;%20&#1073;&#1083;&#1072;&#1075;&#1086;&#1091;&#1089;&#1090;&#1088;&#1086;&#1081;&#1089;&#1090;&#1074;&#1086;%20(&#1052;&#1041;+&#1042;&#104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arasenkoSS\Local%20Settings\Temporary%20Internet%20Files\Content.Outlook\6N10JR2H\&#1055;&#1088;&#1080;&#1083;%20&#1082;%20&#1087;&#1088;&#1086;&#1075;&#1088;&#1072;&#1084;&#1084;&#1077;%20-%20&#1080;&#1079;&#1084;&#1077;&#1085;&#1077;&#1085;&#1080;&#1103;%20&#1086;&#1090;%2026.10.2012%20-%201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 1"/>
      <sheetName val="Приложение  2"/>
      <sheetName val="Приложение  3"/>
      <sheetName val="Приложение 4"/>
      <sheetName val="Приложение 5"/>
    </sheetNames>
    <sheetDataSet>
      <sheetData sheetId="0"/>
      <sheetData sheetId="1" refreshError="1"/>
      <sheetData sheetId="2">
        <row r="31">
          <cell r="J31">
            <v>213</v>
          </cell>
          <cell r="L31">
            <v>94</v>
          </cell>
        </row>
      </sheetData>
      <sheetData sheetId="3">
        <row r="118">
          <cell r="G118">
            <v>1590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4"/>
      <sheetName val="Распр.кв. по этажам (устар.)"/>
      <sheetName val="Пр.6"/>
      <sheetName val="Пр.5"/>
      <sheetName val="Прил.  5"/>
      <sheetName val="Пр.4 - ИНФ."/>
      <sheetName val="Прил.4 - ИТОГ"/>
      <sheetName val="Приложение  4 - Соглашение 109"/>
      <sheetName val="Доп. соглашение "/>
      <sheetName val="Приложение  1"/>
      <sheetName val="Приложение  2"/>
      <sheetName val="Приложение  3"/>
      <sheetName val="Приложение  4 - Доп.согл. 128"/>
      <sheetName val="Приложение  5 !"/>
      <sheetName val="Приложение 6"/>
      <sheetName val="Рассел.МКД"/>
      <sheetName val="34 МКД !"/>
      <sheetName val="УКС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tabSelected="1" topLeftCell="B1" zoomScaleSheetLayoutView="100" zoomScalePageLayoutView="75" workbookViewId="0">
      <selection activeCell="G10" sqref="G10"/>
    </sheetView>
  </sheetViews>
  <sheetFormatPr defaultColWidth="9.1796875" defaultRowHeight="12.5"/>
  <cols>
    <col min="1" max="1" width="7" style="23" hidden="1" customWidth="1"/>
    <col min="2" max="2" width="16.54296875" style="23" customWidth="1"/>
    <col min="3" max="5" width="9.453125" style="23" bestFit="1" customWidth="1"/>
    <col min="6" max="7" width="10.453125" style="23" bestFit="1" customWidth="1"/>
    <col min="8" max="9" width="9.453125" style="23" bestFit="1" customWidth="1"/>
    <col min="10" max="10" width="12.81640625" style="23" bestFit="1" customWidth="1"/>
    <col min="11" max="11" width="9.453125" style="23" bestFit="1" customWidth="1"/>
    <col min="12" max="12" width="13.7265625" style="23" bestFit="1" customWidth="1"/>
    <col min="13" max="13" width="8.1796875" style="23" customWidth="1"/>
    <col min="14" max="14" width="8.54296875" style="23" customWidth="1"/>
    <col min="15" max="15" width="9" style="23" customWidth="1"/>
    <col min="16" max="16" width="9.453125" style="23" bestFit="1" customWidth="1"/>
    <col min="17" max="17" width="8.81640625" style="23" customWidth="1"/>
    <col min="18" max="16384" width="9.1796875" style="23"/>
  </cols>
  <sheetData>
    <row r="1" spans="1:20" ht="51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1"/>
      <c r="L1" s="198" t="s">
        <v>34</v>
      </c>
      <c r="M1" s="198"/>
      <c r="N1" s="198"/>
      <c r="O1" s="198"/>
      <c r="P1" s="198"/>
      <c r="Q1" s="198"/>
      <c r="R1" s="22"/>
      <c r="S1" s="22"/>
      <c r="T1" s="22"/>
    </row>
    <row r="2" spans="1:20" s="25" customFormat="1" ht="37.5" customHeight="1">
      <c r="A2" s="199" t="s">
        <v>35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24"/>
      <c r="S2" s="24"/>
      <c r="T2" s="24"/>
    </row>
    <row r="3" spans="1:20" ht="15.5">
      <c r="A3" s="200" t="s">
        <v>2</v>
      </c>
      <c r="B3" s="200" t="s">
        <v>36</v>
      </c>
      <c r="C3" s="201" t="s">
        <v>37</v>
      </c>
      <c r="D3" s="201"/>
      <c r="E3" s="201"/>
      <c r="F3" s="201"/>
      <c r="G3" s="201"/>
      <c r="H3" s="201" t="s">
        <v>38</v>
      </c>
      <c r="I3" s="201"/>
      <c r="J3" s="201"/>
      <c r="K3" s="201"/>
      <c r="L3" s="201"/>
      <c r="M3" s="201" t="s">
        <v>39</v>
      </c>
      <c r="N3" s="201"/>
      <c r="O3" s="201"/>
      <c r="P3" s="201"/>
      <c r="Q3" s="201"/>
      <c r="R3" s="22"/>
      <c r="S3" s="22"/>
      <c r="T3" s="22"/>
    </row>
    <row r="4" spans="1:20" ht="31">
      <c r="A4" s="200"/>
      <c r="B4" s="200"/>
      <c r="C4" s="26" t="s">
        <v>40</v>
      </c>
      <c r="D4" s="26" t="s">
        <v>41</v>
      </c>
      <c r="E4" s="26" t="s">
        <v>42</v>
      </c>
      <c r="F4" s="26" t="s">
        <v>43</v>
      </c>
      <c r="G4" s="26" t="s">
        <v>44</v>
      </c>
      <c r="H4" s="26" t="s">
        <v>40</v>
      </c>
      <c r="I4" s="26" t="s">
        <v>41</v>
      </c>
      <c r="J4" s="26" t="s">
        <v>42</v>
      </c>
      <c r="K4" s="26" t="s">
        <v>43</v>
      </c>
      <c r="L4" s="26" t="s">
        <v>44</v>
      </c>
      <c r="M4" s="26" t="s">
        <v>40</v>
      </c>
      <c r="N4" s="26" t="s">
        <v>41</v>
      </c>
      <c r="O4" s="26" t="s">
        <v>42</v>
      </c>
      <c r="P4" s="26" t="s">
        <v>43</v>
      </c>
      <c r="Q4" s="26" t="s">
        <v>44</v>
      </c>
      <c r="R4" s="22"/>
      <c r="S4" s="22"/>
      <c r="T4" s="22"/>
    </row>
    <row r="5" spans="1:20" ht="15.5">
      <c r="A5" s="200"/>
      <c r="B5" s="200"/>
      <c r="C5" s="27" t="s">
        <v>45</v>
      </c>
      <c r="D5" s="27" t="s">
        <v>45</v>
      </c>
      <c r="E5" s="27" t="s">
        <v>45</v>
      </c>
      <c r="F5" s="27" t="s">
        <v>45</v>
      </c>
      <c r="G5" s="27" t="s">
        <v>45</v>
      </c>
      <c r="H5" s="27" t="s">
        <v>46</v>
      </c>
      <c r="I5" s="27" t="s">
        <v>46</v>
      </c>
      <c r="J5" s="27" t="s">
        <v>46</v>
      </c>
      <c r="K5" s="27" t="s">
        <v>46</v>
      </c>
      <c r="L5" s="27" t="s">
        <v>46</v>
      </c>
      <c r="M5" s="27" t="s">
        <v>47</v>
      </c>
      <c r="N5" s="27" t="s">
        <v>47</v>
      </c>
      <c r="O5" s="27" t="s">
        <v>47</v>
      </c>
      <c r="P5" s="27" t="s">
        <v>47</v>
      </c>
      <c r="Q5" s="27" t="s">
        <v>47</v>
      </c>
      <c r="R5" s="22"/>
      <c r="S5" s="22"/>
      <c r="T5" s="22"/>
    </row>
    <row r="6" spans="1:20" ht="15.5">
      <c r="A6" s="26">
        <v>1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  <c r="I6" s="26">
        <v>8</v>
      </c>
      <c r="J6" s="26">
        <v>9</v>
      </c>
      <c r="K6" s="26">
        <v>10</v>
      </c>
      <c r="L6" s="26">
        <v>11</v>
      </c>
      <c r="M6" s="26">
        <v>12</v>
      </c>
      <c r="N6" s="26">
        <v>13</v>
      </c>
      <c r="O6" s="26">
        <v>14</v>
      </c>
      <c r="P6" s="26">
        <v>15</v>
      </c>
      <c r="Q6" s="26">
        <v>16</v>
      </c>
      <c r="R6" s="22"/>
      <c r="S6" s="22"/>
      <c r="T6" s="22"/>
    </row>
    <row r="7" spans="1:20" ht="31">
      <c r="A7" s="28"/>
      <c r="B7" s="26" t="s">
        <v>48</v>
      </c>
      <c r="C7" s="133" t="s">
        <v>49</v>
      </c>
      <c r="D7" s="133" t="s">
        <v>49</v>
      </c>
      <c r="E7" s="133" t="s">
        <v>49</v>
      </c>
      <c r="F7" s="134" t="s">
        <v>49</v>
      </c>
      <c r="G7" s="134">
        <f>G8+G9+G10+G11</f>
        <v>146207.5</v>
      </c>
      <c r="H7" s="133" t="s">
        <v>49</v>
      </c>
      <c r="I7" s="133" t="s">
        <v>49</v>
      </c>
      <c r="J7" s="133" t="s">
        <v>49</v>
      </c>
      <c r="K7" s="135" t="s">
        <v>49</v>
      </c>
      <c r="L7" s="135">
        <f>L8+L9+L10+L11</f>
        <v>3900</v>
      </c>
      <c r="M7" s="133" t="s">
        <v>49</v>
      </c>
      <c r="N7" s="133" t="s">
        <v>49</v>
      </c>
      <c r="O7" s="133" t="s">
        <v>49</v>
      </c>
      <c r="P7" s="135" t="s">
        <v>49</v>
      </c>
      <c r="Q7" s="135">
        <f>Q8+Q9+Q10+Q11</f>
        <v>8525</v>
      </c>
      <c r="R7" s="22"/>
      <c r="S7" s="22"/>
      <c r="T7" s="22"/>
    </row>
    <row r="8" spans="1:20" ht="15.5">
      <c r="A8" s="28"/>
      <c r="B8" s="26" t="s">
        <v>10</v>
      </c>
      <c r="C8" s="133" t="s">
        <v>49</v>
      </c>
      <c r="D8" s="133" t="s">
        <v>49</v>
      </c>
      <c r="E8" s="133" t="s">
        <v>49</v>
      </c>
      <c r="F8" s="134">
        <f>'Приложение  3'!O27</f>
        <v>3109.2</v>
      </c>
      <c r="G8" s="134">
        <f>F8</f>
        <v>3109.2</v>
      </c>
      <c r="H8" s="133" t="s">
        <v>49</v>
      </c>
      <c r="I8" s="133" t="s">
        <v>49</v>
      </c>
      <c r="J8" s="133" t="s">
        <v>49</v>
      </c>
      <c r="K8" s="135">
        <f>'Приложение  3'!L27</f>
        <v>94</v>
      </c>
      <c r="L8" s="135">
        <f>'[1]Приложение  3'!L31</f>
        <v>94</v>
      </c>
      <c r="M8" s="133" t="s">
        <v>49</v>
      </c>
      <c r="N8" s="133" t="s">
        <v>49</v>
      </c>
      <c r="O8" s="133" t="s">
        <v>49</v>
      </c>
      <c r="P8" s="135">
        <f>Q8</f>
        <v>220</v>
      </c>
      <c r="Q8" s="135">
        <f>'Приложение  3'!J27</f>
        <v>220</v>
      </c>
      <c r="R8" s="22"/>
      <c r="S8" s="22"/>
      <c r="T8" s="22"/>
    </row>
    <row r="9" spans="1:20" ht="15.5">
      <c r="A9" s="28"/>
      <c r="B9" s="26" t="s">
        <v>11</v>
      </c>
      <c r="C9" s="133" t="s">
        <v>49</v>
      </c>
      <c r="D9" s="133" t="s">
        <v>49</v>
      </c>
      <c r="E9" s="133" t="s">
        <v>49</v>
      </c>
      <c r="F9" s="134">
        <f>'Приложение  3'!O35</f>
        <v>1885.5</v>
      </c>
      <c r="G9" s="134">
        <f>F9</f>
        <v>1885.5</v>
      </c>
      <c r="H9" s="133" t="s">
        <v>49</v>
      </c>
      <c r="I9" s="133" t="s">
        <v>49</v>
      </c>
      <c r="J9" s="133" t="s">
        <v>49</v>
      </c>
      <c r="K9" s="135">
        <f>'Приложение  3'!L35</f>
        <v>51</v>
      </c>
      <c r="L9" s="135">
        <f>K9</f>
        <v>51</v>
      </c>
      <c r="M9" s="133" t="s">
        <v>49</v>
      </c>
      <c r="N9" s="133" t="s">
        <v>49</v>
      </c>
      <c r="O9" s="133" t="s">
        <v>49</v>
      </c>
      <c r="P9" s="135">
        <f>Q9</f>
        <v>117</v>
      </c>
      <c r="Q9" s="135">
        <f>'Приложение  3'!J35</f>
        <v>117</v>
      </c>
      <c r="R9" s="22"/>
      <c r="S9" s="22"/>
      <c r="T9" s="22"/>
    </row>
    <row r="10" spans="1:20" ht="15.5">
      <c r="A10" s="28"/>
      <c r="B10" s="26" t="s">
        <v>12</v>
      </c>
      <c r="C10" s="133" t="s">
        <v>49</v>
      </c>
      <c r="D10" s="133" t="s">
        <v>49</v>
      </c>
      <c r="E10" s="133" t="s">
        <v>49</v>
      </c>
      <c r="F10" s="134">
        <f>'Приложение  3'!O42</f>
        <v>2309.8000000000002</v>
      </c>
      <c r="G10" s="134">
        <f>F10</f>
        <v>2309.8000000000002</v>
      </c>
      <c r="H10" s="133" t="s">
        <v>49</v>
      </c>
      <c r="I10" s="133" t="s">
        <v>49</v>
      </c>
      <c r="J10" s="133" t="s">
        <v>49</v>
      </c>
      <c r="K10" s="135">
        <f>'Приложение  3'!L42</f>
        <v>70</v>
      </c>
      <c r="L10" s="135">
        <f>K10</f>
        <v>70</v>
      </c>
      <c r="M10" s="133" t="s">
        <v>49</v>
      </c>
      <c r="N10" s="133" t="s">
        <v>49</v>
      </c>
      <c r="O10" s="133" t="s">
        <v>49</v>
      </c>
      <c r="P10" s="135">
        <f>Q10</f>
        <v>141</v>
      </c>
      <c r="Q10" s="135">
        <f>'Приложение  3'!J42</f>
        <v>141</v>
      </c>
      <c r="R10" s="22"/>
      <c r="S10" s="22"/>
      <c r="T10" s="22"/>
    </row>
    <row r="11" spans="1:20" s="32" customFormat="1" ht="15.5">
      <c r="A11" s="29">
        <v>1</v>
      </c>
      <c r="B11" s="30" t="s">
        <v>13</v>
      </c>
      <c r="C11" s="133" t="s">
        <v>49</v>
      </c>
      <c r="D11" s="133" t="s">
        <v>49</v>
      </c>
      <c r="E11" s="133" t="s">
        <v>49</v>
      </c>
      <c r="F11" s="134">
        <f>'Приложение  3'!O74+'Приложение 4'!I281</f>
        <v>138903</v>
      </c>
      <c r="G11" s="134">
        <f>F11</f>
        <v>138903</v>
      </c>
      <c r="H11" s="133" t="s">
        <v>49</v>
      </c>
      <c r="I11" s="133" t="s">
        <v>49</v>
      </c>
      <c r="J11" s="135" t="s">
        <v>49</v>
      </c>
      <c r="K11" s="135">
        <f>'Приложение  3'!L74+'Приложение 4'!G281</f>
        <v>3685</v>
      </c>
      <c r="L11" s="135">
        <f>K11</f>
        <v>3685</v>
      </c>
      <c r="M11" s="133" t="s">
        <v>49</v>
      </c>
      <c r="N11" s="133" t="s">
        <v>49</v>
      </c>
      <c r="O11" s="133" t="s">
        <v>49</v>
      </c>
      <c r="P11" s="135">
        <f>Q11</f>
        <v>8047</v>
      </c>
      <c r="Q11" s="135">
        <f>'Приложение  3'!J74+'Приложение 4'!H281</f>
        <v>8047</v>
      </c>
      <c r="R11" s="31"/>
      <c r="S11" s="31"/>
      <c r="T11" s="31"/>
    </row>
    <row r="12" spans="1:20" ht="15.5">
      <c r="A12" s="33"/>
      <c r="B12" s="33"/>
      <c r="C12" s="33"/>
      <c r="D12" s="33"/>
      <c r="E12" s="33"/>
      <c r="F12" s="33"/>
      <c r="G12" s="34"/>
      <c r="H12" s="33"/>
      <c r="I12" s="33"/>
      <c r="J12" s="33"/>
      <c r="K12" s="33"/>
      <c r="L12" s="35"/>
      <c r="M12" s="33"/>
      <c r="N12" s="33"/>
      <c r="O12" s="33"/>
      <c r="P12" s="33"/>
      <c r="Q12" s="35"/>
      <c r="R12" s="22"/>
      <c r="S12" s="22"/>
      <c r="T12" s="22"/>
    </row>
    <row r="13" spans="1:20" ht="15.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22"/>
      <c r="S13" s="22"/>
      <c r="T13" s="22"/>
    </row>
    <row r="14" spans="1:20" ht="15.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22"/>
      <c r="S14" s="22"/>
      <c r="T14" s="22"/>
    </row>
    <row r="15" spans="1:20" ht="15.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22"/>
      <c r="S15" s="22"/>
      <c r="T15" s="22"/>
    </row>
    <row r="16" spans="1:20" ht="15.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22"/>
      <c r="S16" s="22"/>
      <c r="T16" s="22"/>
    </row>
    <row r="17" spans="1:20" ht="15.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22"/>
      <c r="S17" s="22"/>
      <c r="T17" s="22"/>
    </row>
    <row r="18" spans="1:20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36"/>
      <c r="L23" s="22"/>
      <c r="M23" s="22"/>
      <c r="N23" s="22"/>
      <c r="O23" s="22"/>
      <c r="P23" s="22"/>
      <c r="Q23" s="22"/>
      <c r="R23" s="22"/>
      <c r="S23" s="22"/>
      <c r="T23" s="22"/>
    </row>
    <row r="24" spans="1:20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36"/>
      <c r="L24" s="22"/>
      <c r="M24" s="22"/>
      <c r="N24" s="22"/>
      <c r="O24" s="22"/>
      <c r="P24" s="22"/>
      <c r="Q24" s="22"/>
      <c r="R24" s="22"/>
      <c r="S24" s="22"/>
      <c r="T24" s="22"/>
    </row>
  </sheetData>
  <mergeCells count="7">
    <mergeCell ref="L1:Q1"/>
    <mergeCell ref="A2:Q2"/>
    <mergeCell ref="A3:A5"/>
    <mergeCell ref="B3:B5"/>
    <mergeCell ref="C3:G3"/>
    <mergeCell ref="H3:L3"/>
    <mergeCell ref="M3:Q3"/>
  </mergeCells>
  <printOptions horizontalCentered="1"/>
  <pageMargins left="0.59055118110236227" right="0.35433070866141736" top="0.98425196850393704" bottom="0.98425196850393704" header="0.51181102362204722" footer="0.51181102362204722"/>
  <pageSetup paperSize="9" scale="83" fitToHeight="0" orientation="landscape" r:id="rId1"/>
  <headerFooter alignWithMargins="0">
    <oddHeader>&amp;C9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"/>
  <sheetViews>
    <sheetView view="pageLayout" zoomScale="90" zoomScalePageLayoutView="90" workbookViewId="0">
      <selection activeCell="J15" sqref="J15:Q19"/>
    </sheetView>
  </sheetViews>
  <sheetFormatPr defaultColWidth="9.1796875" defaultRowHeight="14.5"/>
  <cols>
    <col min="1" max="1" width="5.26953125" style="9" customWidth="1"/>
    <col min="2" max="2" width="29.26953125" style="9" customWidth="1"/>
    <col min="3" max="3" width="9.1796875" style="9"/>
    <col min="4" max="4" width="10.54296875" style="9" customWidth="1"/>
    <col min="5" max="5" width="13.54296875" style="9" customWidth="1"/>
    <col min="6" max="6" width="14.54296875" style="9" customWidth="1"/>
    <col min="7" max="7" width="12.26953125" style="9" customWidth="1"/>
    <col min="8" max="8" width="13.81640625" style="9" customWidth="1"/>
    <col min="9" max="9" width="12.1796875" style="9" customWidth="1"/>
    <col min="10" max="10" width="20.7265625" style="19" customWidth="1"/>
    <col min="11" max="14" width="9.1796875" style="9"/>
    <col min="15" max="15" width="10.453125" style="9" customWidth="1"/>
    <col min="16" max="16" width="13.81640625" style="9" customWidth="1"/>
    <col min="17" max="17" width="18.453125" style="9" customWidth="1"/>
    <col min="18" max="16384" width="9.1796875" style="9"/>
  </cols>
  <sheetData>
    <row r="1" spans="1:17" s="4" customFormat="1" ht="53.25" customHeight="1">
      <c r="A1" s="1"/>
      <c r="B1" s="5"/>
      <c r="C1" s="1"/>
      <c r="D1" s="1"/>
      <c r="E1" s="1"/>
      <c r="F1" s="1"/>
      <c r="G1" s="1"/>
      <c r="H1" s="1"/>
      <c r="I1" s="1"/>
      <c r="J1" s="2"/>
      <c r="K1" s="3"/>
      <c r="M1" s="142"/>
      <c r="N1" s="142"/>
      <c r="O1" s="202" t="s">
        <v>0</v>
      </c>
      <c r="P1" s="202"/>
      <c r="Q1" s="202"/>
    </row>
    <row r="2" spans="1:17" s="4" customFormat="1" ht="18.75" customHeight="1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20.25" customHeight="1">
      <c r="A3" s="6"/>
      <c r="B3" s="6"/>
      <c r="C3" s="6"/>
      <c r="D3" s="6"/>
      <c r="E3" s="6"/>
      <c r="F3" s="6"/>
      <c r="G3" s="6"/>
      <c r="H3" s="6"/>
      <c r="I3" s="6"/>
      <c r="J3" s="7"/>
      <c r="K3" s="8"/>
      <c r="L3" s="6"/>
      <c r="M3" s="6"/>
      <c r="N3" s="6"/>
      <c r="O3" s="6"/>
      <c r="P3" s="6"/>
      <c r="Q3" s="6"/>
    </row>
    <row r="4" spans="1:17" ht="41.25" customHeight="1">
      <c r="A4" s="207" t="s">
        <v>2</v>
      </c>
      <c r="B4" s="209" t="s">
        <v>3</v>
      </c>
      <c r="C4" s="209" t="s">
        <v>4</v>
      </c>
      <c r="D4" s="209" t="s">
        <v>5</v>
      </c>
      <c r="E4" s="203" t="s">
        <v>6</v>
      </c>
      <c r="F4" s="210"/>
      <c r="G4" s="210"/>
      <c r="H4" s="210"/>
      <c r="I4" s="140"/>
      <c r="J4" s="203" t="s">
        <v>7</v>
      </c>
      <c r="K4" s="204"/>
      <c r="L4" s="204"/>
      <c r="M4" s="204"/>
      <c r="N4" s="204"/>
      <c r="O4" s="204"/>
      <c r="P4" s="205"/>
      <c r="Q4" s="209" t="s">
        <v>8</v>
      </c>
    </row>
    <row r="5" spans="1:17" ht="65.25" customHeight="1">
      <c r="A5" s="208"/>
      <c r="B5" s="209"/>
      <c r="C5" s="209"/>
      <c r="D5" s="209"/>
      <c r="E5" s="141" t="s">
        <v>9</v>
      </c>
      <c r="F5" s="141" t="s">
        <v>10</v>
      </c>
      <c r="G5" s="141" t="s">
        <v>11</v>
      </c>
      <c r="H5" s="141" t="s">
        <v>12</v>
      </c>
      <c r="I5" s="141" t="s">
        <v>13</v>
      </c>
      <c r="J5" s="136" t="s">
        <v>14</v>
      </c>
      <c r="K5" s="136" t="s">
        <v>15</v>
      </c>
      <c r="L5" s="141" t="s">
        <v>10</v>
      </c>
      <c r="M5" s="141" t="s">
        <v>11</v>
      </c>
      <c r="N5" s="141" t="s">
        <v>12</v>
      </c>
      <c r="O5" s="130" t="s">
        <v>13</v>
      </c>
      <c r="P5" s="141" t="s">
        <v>9</v>
      </c>
      <c r="Q5" s="209"/>
    </row>
    <row r="6" spans="1:17" ht="1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0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</row>
    <row r="7" spans="1:17" ht="17.25" customHeight="1">
      <c r="A7" s="12"/>
      <c r="B7" s="212" t="s">
        <v>16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4"/>
    </row>
    <row r="8" spans="1:17" ht="139.5" customHeight="1">
      <c r="A8" s="215" t="s">
        <v>17</v>
      </c>
      <c r="B8" s="218" t="s">
        <v>18</v>
      </c>
      <c r="C8" s="221" t="s">
        <v>19</v>
      </c>
      <c r="D8" s="136" t="s">
        <v>20</v>
      </c>
      <c r="E8" s="137">
        <v>11900</v>
      </c>
      <c r="F8" s="137">
        <v>1500</v>
      </c>
      <c r="G8" s="137">
        <v>3450</v>
      </c>
      <c r="H8" s="137">
        <v>3450</v>
      </c>
      <c r="I8" s="137">
        <v>3500</v>
      </c>
      <c r="J8" s="13" t="s">
        <v>21</v>
      </c>
      <c r="K8" s="129">
        <v>50</v>
      </c>
      <c r="L8" s="129">
        <v>30</v>
      </c>
      <c r="M8" s="129">
        <v>69</v>
      </c>
      <c r="N8" s="129">
        <v>69</v>
      </c>
      <c r="O8" s="129">
        <v>70</v>
      </c>
      <c r="P8" s="129">
        <v>288</v>
      </c>
      <c r="Q8" s="128" t="s">
        <v>22</v>
      </c>
    </row>
    <row r="9" spans="1:17" ht="21.75" customHeight="1">
      <c r="A9" s="216"/>
      <c r="B9" s="219"/>
      <c r="C9" s="222"/>
      <c r="D9" s="136" t="s">
        <v>23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"/>
      <c r="K9" s="15"/>
      <c r="L9" s="15"/>
      <c r="M9" s="15"/>
      <c r="N9" s="15"/>
      <c r="O9" s="14"/>
      <c r="P9" s="14"/>
      <c r="Q9" s="118"/>
    </row>
    <row r="10" spans="1:17" ht="21.75" customHeight="1">
      <c r="A10" s="217"/>
      <c r="B10" s="220"/>
      <c r="C10" s="223"/>
      <c r="D10" s="136" t="s">
        <v>24</v>
      </c>
      <c r="E10" s="137">
        <f>E8+E9</f>
        <v>11900</v>
      </c>
      <c r="F10" s="137">
        <f>F8+F9</f>
        <v>1500</v>
      </c>
      <c r="G10" s="137">
        <f>G8+G9</f>
        <v>3450</v>
      </c>
      <c r="H10" s="137">
        <f>H8+H9</f>
        <v>3450</v>
      </c>
      <c r="I10" s="137">
        <f>I8+I9</f>
        <v>3500</v>
      </c>
      <c r="J10" s="13"/>
      <c r="K10" s="15"/>
      <c r="L10" s="15"/>
      <c r="M10" s="15"/>
      <c r="N10" s="15"/>
      <c r="O10" s="14"/>
      <c r="P10" s="14"/>
      <c r="Q10" s="118"/>
    </row>
    <row r="11" spans="1:17" ht="63.75" customHeight="1">
      <c r="A11" s="215" t="s">
        <v>25</v>
      </c>
      <c r="B11" s="218" t="s">
        <v>26</v>
      </c>
      <c r="C11" s="221" t="s">
        <v>19</v>
      </c>
      <c r="D11" s="138" t="s">
        <v>20</v>
      </c>
      <c r="E11" s="137">
        <f>F11+G11+H11+I11</f>
        <v>496700.7</v>
      </c>
      <c r="F11" s="137">
        <v>126035.6</v>
      </c>
      <c r="G11" s="137">
        <v>90189.7</v>
      </c>
      <c r="H11" s="137">
        <v>100475.4</v>
      </c>
      <c r="I11" s="137">
        <v>180000</v>
      </c>
      <c r="J11" s="225" t="s">
        <v>27</v>
      </c>
      <c r="K11" s="228" t="s">
        <v>28</v>
      </c>
      <c r="L11" s="231">
        <f>'Приложение  3'!O27</f>
        <v>3109.2</v>
      </c>
      <c r="M11" s="231">
        <f>'Приложение  3'!O35</f>
        <v>1885.5</v>
      </c>
      <c r="N11" s="231">
        <f>'Приложение  3'!O42</f>
        <v>2309.8000000000002</v>
      </c>
      <c r="O11" s="231">
        <f>'Приложение  3'!O74+'Приложение 4'!I281</f>
        <v>138903</v>
      </c>
      <c r="P11" s="231">
        <f>L11+M11+N11+O11</f>
        <v>146207.5</v>
      </c>
      <c r="Q11" s="207" t="s">
        <v>29</v>
      </c>
    </row>
    <row r="12" spans="1:17" ht="22.5" customHeight="1">
      <c r="A12" s="216"/>
      <c r="B12" s="219"/>
      <c r="C12" s="222"/>
      <c r="D12" s="138" t="s">
        <v>23</v>
      </c>
      <c r="E12" s="137">
        <f>F12+G12+H12+I12</f>
        <v>5872086.2999999998</v>
      </c>
      <c r="F12" s="139">
        <f>'Приложение  3'!V27</f>
        <v>9213.5</v>
      </c>
      <c r="G12" s="139">
        <v>0</v>
      </c>
      <c r="H12" s="139">
        <v>0</v>
      </c>
      <c r="I12" s="139">
        <f>'Приложение  3'!V74+'Приложение 4'!M281</f>
        <v>5862872.7999999998</v>
      </c>
      <c r="J12" s="226"/>
      <c r="K12" s="229"/>
      <c r="L12" s="232"/>
      <c r="M12" s="232"/>
      <c r="N12" s="232"/>
      <c r="O12" s="232"/>
      <c r="P12" s="232"/>
      <c r="Q12" s="211"/>
    </row>
    <row r="13" spans="1:17" ht="24.75" customHeight="1">
      <c r="A13" s="224"/>
      <c r="B13" s="220"/>
      <c r="C13" s="223"/>
      <c r="D13" s="136" t="s">
        <v>24</v>
      </c>
      <c r="E13" s="137">
        <f>E12+E11</f>
        <v>6368787</v>
      </c>
      <c r="F13" s="137">
        <f>F12+F11</f>
        <v>135249.1</v>
      </c>
      <c r="G13" s="137">
        <f>G12+G11</f>
        <v>90189.7</v>
      </c>
      <c r="H13" s="137">
        <f>H12+H11</f>
        <v>100475.4</v>
      </c>
      <c r="I13" s="137">
        <f>I12+I11</f>
        <v>6042872.7999999998</v>
      </c>
      <c r="J13" s="227"/>
      <c r="K13" s="230"/>
      <c r="L13" s="233"/>
      <c r="M13" s="233"/>
      <c r="N13" s="233"/>
      <c r="O13" s="233"/>
      <c r="P13" s="233"/>
      <c r="Q13" s="208"/>
    </row>
    <row r="14" spans="1:17" ht="74.25" customHeight="1">
      <c r="A14" s="254" t="s">
        <v>30</v>
      </c>
      <c r="B14" s="252" t="s">
        <v>31</v>
      </c>
      <c r="C14" s="253" t="s">
        <v>19</v>
      </c>
      <c r="D14" s="136" t="s">
        <v>20</v>
      </c>
      <c r="E14" s="137">
        <f>F14+G14+H14+I14</f>
        <v>46500</v>
      </c>
      <c r="F14" s="137">
        <v>33000</v>
      </c>
      <c r="G14" s="137">
        <f>1500*M14</f>
        <v>13500</v>
      </c>
      <c r="H14" s="137">
        <v>0</v>
      </c>
      <c r="I14" s="137">
        <v>0</v>
      </c>
      <c r="J14" s="13" t="s">
        <v>32</v>
      </c>
      <c r="K14" s="127">
        <v>3</v>
      </c>
      <c r="L14" s="131">
        <v>22</v>
      </c>
      <c r="M14" s="131">
        <v>9</v>
      </c>
      <c r="N14" s="131">
        <v>4</v>
      </c>
      <c r="O14" s="132">
        <v>300</v>
      </c>
      <c r="P14" s="132">
        <v>338</v>
      </c>
      <c r="Q14" s="128" t="s">
        <v>33</v>
      </c>
    </row>
    <row r="15" spans="1:17" ht="18" customHeight="1">
      <c r="A15" s="254"/>
      <c r="B15" s="252"/>
      <c r="C15" s="253"/>
      <c r="D15" s="136" t="s">
        <v>23</v>
      </c>
      <c r="E15" s="137">
        <f>F15+G15+H15+I15</f>
        <v>456000</v>
      </c>
      <c r="F15" s="137">
        <v>0</v>
      </c>
      <c r="G15" s="137">
        <v>0</v>
      </c>
      <c r="H15" s="137">
        <v>6000</v>
      </c>
      <c r="I15" s="137">
        <v>450000</v>
      </c>
      <c r="J15" s="234"/>
      <c r="K15" s="235"/>
      <c r="L15" s="235"/>
      <c r="M15" s="235"/>
      <c r="N15" s="235"/>
      <c r="O15" s="235"/>
      <c r="P15" s="235"/>
      <c r="Q15" s="236"/>
    </row>
    <row r="16" spans="1:17" ht="21" customHeight="1">
      <c r="A16" s="254"/>
      <c r="B16" s="252"/>
      <c r="C16" s="253"/>
      <c r="D16" s="136" t="s">
        <v>24</v>
      </c>
      <c r="E16" s="137">
        <f>E15+E14</f>
        <v>502500</v>
      </c>
      <c r="F16" s="137">
        <f>F15+F14</f>
        <v>33000</v>
      </c>
      <c r="G16" s="137">
        <f>G15+G14</f>
        <v>13500</v>
      </c>
      <c r="H16" s="137">
        <f>H15+H14</f>
        <v>6000</v>
      </c>
      <c r="I16" s="137">
        <f>I15+I14</f>
        <v>450000</v>
      </c>
      <c r="J16" s="237"/>
      <c r="K16" s="238"/>
      <c r="L16" s="238"/>
      <c r="M16" s="238"/>
      <c r="N16" s="238"/>
      <c r="O16" s="238"/>
      <c r="P16" s="238"/>
      <c r="Q16" s="239"/>
    </row>
    <row r="17" spans="1:17" ht="15">
      <c r="A17" s="243" t="s">
        <v>50</v>
      </c>
      <c r="B17" s="244"/>
      <c r="C17" s="245"/>
      <c r="D17" s="138" t="s">
        <v>20</v>
      </c>
      <c r="E17" s="137">
        <f>E8+E11+E14</f>
        <v>555100.69999999995</v>
      </c>
      <c r="F17" s="137">
        <f>F8+F11+F14</f>
        <v>160535.6</v>
      </c>
      <c r="G17" s="137">
        <f>G8+G11+G14</f>
        <v>107139.7</v>
      </c>
      <c r="H17" s="137">
        <f>H8+H11+H14</f>
        <v>103925.4</v>
      </c>
      <c r="I17" s="137">
        <f>I8+I11+I14</f>
        <v>183500</v>
      </c>
      <c r="J17" s="237"/>
      <c r="K17" s="238"/>
      <c r="L17" s="238"/>
      <c r="M17" s="238"/>
      <c r="N17" s="238"/>
      <c r="O17" s="238"/>
      <c r="P17" s="238"/>
      <c r="Q17" s="239"/>
    </row>
    <row r="18" spans="1:17" ht="15">
      <c r="A18" s="246"/>
      <c r="B18" s="247"/>
      <c r="C18" s="248"/>
      <c r="D18" s="138" t="s">
        <v>23</v>
      </c>
      <c r="E18" s="137">
        <f>E12+E15+E9</f>
        <v>6328086.2999999998</v>
      </c>
      <c r="F18" s="137">
        <f>F12</f>
        <v>9213.5</v>
      </c>
      <c r="G18" s="137">
        <f>G12</f>
        <v>0</v>
      </c>
      <c r="H18" s="137">
        <f>H15+H12+H9</f>
        <v>6000</v>
      </c>
      <c r="I18" s="137">
        <f>I15+I12+I9</f>
        <v>6312872.7999999998</v>
      </c>
      <c r="J18" s="237"/>
      <c r="K18" s="238"/>
      <c r="L18" s="238"/>
      <c r="M18" s="238"/>
      <c r="N18" s="238"/>
      <c r="O18" s="238"/>
      <c r="P18" s="238"/>
      <c r="Q18" s="239"/>
    </row>
    <row r="19" spans="1:17" ht="19.5" customHeight="1">
      <c r="A19" s="249"/>
      <c r="B19" s="250"/>
      <c r="C19" s="251"/>
      <c r="D19" s="136" t="s">
        <v>24</v>
      </c>
      <c r="E19" s="137">
        <f>E18+E17</f>
        <v>6883187</v>
      </c>
      <c r="F19" s="137">
        <f>SUM(F17:F18)</f>
        <v>169749.1</v>
      </c>
      <c r="G19" s="137">
        <f>SUM(G17:G18)</f>
        <v>107139.7</v>
      </c>
      <c r="H19" s="137">
        <f>SUM(H17:H18)</f>
        <v>109925.4</v>
      </c>
      <c r="I19" s="137">
        <f>SUM(I17:I18)</f>
        <v>6496372.7999999998</v>
      </c>
      <c r="J19" s="240"/>
      <c r="K19" s="241"/>
      <c r="L19" s="241"/>
      <c r="M19" s="241"/>
      <c r="N19" s="241"/>
      <c r="O19" s="241"/>
      <c r="P19" s="241"/>
      <c r="Q19" s="242"/>
    </row>
    <row r="20" spans="1:17" ht="21" customHeight="1">
      <c r="A20" s="16"/>
      <c r="B20" s="16"/>
      <c r="C20" s="16"/>
      <c r="D20" s="16"/>
      <c r="E20" s="16"/>
      <c r="F20" s="16"/>
      <c r="G20" s="16"/>
      <c r="H20" s="17"/>
      <c r="I20" s="17"/>
      <c r="J20" s="18"/>
      <c r="K20" s="17"/>
      <c r="L20" s="16"/>
      <c r="M20" s="16"/>
      <c r="N20" s="16"/>
      <c r="O20" s="16"/>
      <c r="P20" s="16"/>
      <c r="Q20" s="16"/>
    </row>
    <row r="24" spans="1:17">
      <c r="E24" s="143"/>
    </row>
  </sheetData>
  <mergeCells count="29">
    <mergeCell ref="J15:Q19"/>
    <mergeCell ref="A17:C19"/>
    <mergeCell ref="B14:B16"/>
    <mergeCell ref="C14:C16"/>
    <mergeCell ref="A14:A16"/>
    <mergeCell ref="Q11:Q13"/>
    <mergeCell ref="Q4:Q5"/>
    <mergeCell ref="B7:Q7"/>
    <mergeCell ref="A8:A10"/>
    <mergeCell ref="B8:B10"/>
    <mergeCell ref="C8:C10"/>
    <mergeCell ref="A11:A13"/>
    <mergeCell ref="B11:B13"/>
    <mergeCell ref="C11:C13"/>
    <mergeCell ref="J11:J13"/>
    <mergeCell ref="K11:K13"/>
    <mergeCell ref="L11:L13"/>
    <mergeCell ref="M11:M13"/>
    <mergeCell ref="N11:N13"/>
    <mergeCell ref="O11:O13"/>
    <mergeCell ref="P11:P13"/>
    <mergeCell ref="O1:Q1"/>
    <mergeCell ref="J4:P4"/>
    <mergeCell ref="A2:Q2"/>
    <mergeCell ref="A4:A5"/>
    <mergeCell ref="B4:B5"/>
    <mergeCell ref="C4:C5"/>
    <mergeCell ref="D4:D5"/>
    <mergeCell ref="E4:H4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&amp;C10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85"/>
  <sheetViews>
    <sheetView zoomScaleNormal="100" zoomScaleSheetLayoutView="100" workbookViewId="0">
      <selection activeCell="B12" sqref="B12"/>
    </sheetView>
  </sheetViews>
  <sheetFormatPr defaultColWidth="9.1796875" defaultRowHeight="13"/>
  <cols>
    <col min="1" max="1" width="4.81640625" style="37" customWidth="1"/>
    <col min="2" max="2" width="48.7265625" style="38" customWidth="1"/>
    <col min="3" max="4" width="7.1796875" style="38" hidden="1" customWidth="1"/>
    <col min="5" max="5" width="6.453125" style="37" customWidth="1"/>
    <col min="6" max="6" width="11.54296875" style="39" customWidth="1"/>
    <col min="7" max="7" width="10.54296875" style="39" customWidth="1"/>
    <col min="8" max="8" width="12.54296875" style="39" customWidth="1"/>
    <col min="9" max="9" width="8.26953125" style="37" customWidth="1"/>
    <col min="10" max="10" width="8" style="37" customWidth="1"/>
    <col min="11" max="11" width="9.453125" style="39" customWidth="1"/>
    <col min="12" max="13" width="6.54296875" style="39" customWidth="1"/>
    <col min="14" max="14" width="6.1796875" style="39" customWidth="1"/>
    <col min="15" max="15" width="11.7265625" style="39" customWidth="1"/>
    <col min="16" max="17" width="11.453125" style="39" customWidth="1"/>
    <col min="18" max="18" width="11.453125" style="39" hidden="1" customWidth="1"/>
    <col min="19" max="19" width="6.1796875" style="39" hidden="1" customWidth="1"/>
    <col min="20" max="20" width="16.1796875" style="39" customWidth="1"/>
    <col min="21" max="22" width="15.453125" style="39" customWidth="1"/>
    <col min="23" max="23" width="10.26953125" style="39" customWidth="1"/>
    <col min="24" max="24" width="9.1796875" style="40"/>
    <col min="25" max="25" width="9.1796875" style="53"/>
    <col min="26" max="26" width="9.81640625" style="53" bestFit="1" customWidth="1"/>
    <col min="27" max="16384" width="9.1796875" style="53"/>
  </cols>
  <sheetData>
    <row r="1" spans="1:26" s="40" customFormat="1" ht="71.25" customHeight="1">
      <c r="A1" s="37"/>
      <c r="B1" s="38"/>
      <c r="C1" s="38"/>
      <c r="D1" s="38"/>
      <c r="E1" s="41"/>
      <c r="F1" s="42"/>
      <c r="G1" s="42"/>
      <c r="H1" s="42"/>
      <c r="I1" s="41"/>
      <c r="J1" s="41"/>
      <c r="K1" s="42"/>
      <c r="L1" s="42"/>
      <c r="M1" s="42"/>
      <c r="N1" s="39"/>
      <c r="O1" s="42"/>
      <c r="P1" s="43"/>
      <c r="Q1" s="44"/>
      <c r="R1" s="44"/>
      <c r="S1" s="21"/>
      <c r="T1" s="21"/>
      <c r="U1" s="198" t="s">
        <v>51</v>
      </c>
      <c r="V1" s="198"/>
      <c r="W1" s="198"/>
      <c r="Y1" s="53"/>
      <c r="Z1" s="53"/>
    </row>
    <row r="2" spans="1:26" s="40" customFormat="1" ht="20.25" customHeight="1">
      <c r="A2" s="45"/>
      <c r="B2" s="46"/>
      <c r="C2" s="46"/>
      <c r="D2" s="46"/>
      <c r="E2" s="41"/>
      <c r="F2" s="42"/>
      <c r="G2" s="42"/>
      <c r="H2" s="42"/>
      <c r="I2" s="41"/>
      <c r="J2" s="41"/>
      <c r="K2" s="42"/>
      <c r="L2" s="42"/>
      <c r="M2" s="42"/>
      <c r="N2" s="42"/>
      <c r="O2" s="42"/>
      <c r="P2" s="47"/>
      <c r="Q2" s="47"/>
      <c r="R2" s="47"/>
      <c r="S2" s="47"/>
      <c r="T2" s="47"/>
      <c r="U2" s="47"/>
      <c r="V2" s="47"/>
      <c r="W2" s="47"/>
      <c r="Y2" s="53"/>
      <c r="Z2" s="53"/>
    </row>
    <row r="3" spans="1:26" s="48" customFormat="1" ht="33" customHeight="1">
      <c r="A3" s="255" t="s">
        <v>434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</row>
    <row r="4" spans="1:26" s="39" customFormat="1" ht="48.75" customHeight="1">
      <c r="A4" s="262" t="s">
        <v>2</v>
      </c>
      <c r="B4" s="262" t="s">
        <v>52</v>
      </c>
      <c r="C4" s="263" t="s">
        <v>53</v>
      </c>
      <c r="D4" s="263" t="s">
        <v>54</v>
      </c>
      <c r="E4" s="266" t="s">
        <v>55</v>
      </c>
      <c r="F4" s="267"/>
      <c r="G4" s="270" t="s">
        <v>56</v>
      </c>
      <c r="H4" s="270" t="s">
        <v>57</v>
      </c>
      <c r="I4" s="263" t="s">
        <v>58</v>
      </c>
      <c r="J4" s="270" t="s">
        <v>59</v>
      </c>
      <c r="K4" s="270" t="s">
        <v>60</v>
      </c>
      <c r="L4" s="274" t="s">
        <v>61</v>
      </c>
      <c r="M4" s="275"/>
      <c r="N4" s="276"/>
      <c r="O4" s="274" t="s">
        <v>62</v>
      </c>
      <c r="P4" s="275"/>
      <c r="Q4" s="276"/>
      <c r="R4" s="263" t="s">
        <v>63</v>
      </c>
      <c r="S4" s="263" t="s">
        <v>65</v>
      </c>
      <c r="T4" s="274" t="s">
        <v>66</v>
      </c>
      <c r="U4" s="275"/>
      <c r="V4" s="276"/>
      <c r="W4" s="263" t="s">
        <v>67</v>
      </c>
    </row>
    <row r="5" spans="1:26" s="39" customFormat="1" ht="12.75" customHeight="1">
      <c r="A5" s="262"/>
      <c r="B5" s="262"/>
      <c r="C5" s="264"/>
      <c r="D5" s="264"/>
      <c r="E5" s="268"/>
      <c r="F5" s="269"/>
      <c r="G5" s="270"/>
      <c r="H5" s="270"/>
      <c r="I5" s="271"/>
      <c r="J5" s="270"/>
      <c r="K5" s="270"/>
      <c r="L5" s="270" t="s">
        <v>9</v>
      </c>
      <c r="M5" s="273" t="s">
        <v>68</v>
      </c>
      <c r="N5" s="273"/>
      <c r="O5" s="270" t="s">
        <v>9</v>
      </c>
      <c r="P5" s="273" t="s">
        <v>68</v>
      </c>
      <c r="Q5" s="273"/>
      <c r="R5" s="264"/>
      <c r="S5" s="271"/>
      <c r="T5" s="263" t="s">
        <v>69</v>
      </c>
      <c r="U5" s="287" t="s">
        <v>70</v>
      </c>
      <c r="V5" s="287" t="s">
        <v>71</v>
      </c>
      <c r="W5" s="271"/>
    </row>
    <row r="6" spans="1:26" s="39" customFormat="1" ht="40.5" customHeight="1">
      <c r="A6" s="262"/>
      <c r="B6" s="262"/>
      <c r="C6" s="264"/>
      <c r="D6" s="264"/>
      <c r="E6" s="279" t="s">
        <v>72</v>
      </c>
      <c r="F6" s="279" t="s">
        <v>73</v>
      </c>
      <c r="G6" s="270"/>
      <c r="H6" s="270"/>
      <c r="I6" s="271"/>
      <c r="J6" s="270"/>
      <c r="K6" s="270"/>
      <c r="L6" s="270"/>
      <c r="M6" s="263" t="s">
        <v>74</v>
      </c>
      <c r="N6" s="263" t="s">
        <v>75</v>
      </c>
      <c r="O6" s="270"/>
      <c r="P6" s="263" t="s">
        <v>74</v>
      </c>
      <c r="Q6" s="263" t="s">
        <v>75</v>
      </c>
      <c r="R6" s="264"/>
      <c r="S6" s="271"/>
      <c r="T6" s="271"/>
      <c r="U6" s="288"/>
      <c r="V6" s="288"/>
      <c r="W6" s="271"/>
    </row>
    <row r="7" spans="1:26" s="39" customFormat="1" ht="14.25" customHeight="1">
      <c r="A7" s="262"/>
      <c r="B7" s="262"/>
      <c r="C7" s="264"/>
      <c r="D7" s="264"/>
      <c r="E7" s="280"/>
      <c r="F7" s="280"/>
      <c r="G7" s="270"/>
      <c r="H7" s="270"/>
      <c r="I7" s="271"/>
      <c r="J7" s="270"/>
      <c r="K7" s="270"/>
      <c r="L7" s="270"/>
      <c r="M7" s="271"/>
      <c r="N7" s="271"/>
      <c r="O7" s="270"/>
      <c r="P7" s="271"/>
      <c r="Q7" s="271"/>
      <c r="R7" s="264"/>
      <c r="S7" s="271"/>
      <c r="T7" s="271"/>
      <c r="U7" s="288"/>
      <c r="V7" s="288"/>
      <c r="W7" s="271"/>
    </row>
    <row r="8" spans="1:26" s="39" customFormat="1" ht="142.5" customHeight="1">
      <c r="A8" s="262"/>
      <c r="B8" s="262"/>
      <c r="C8" s="264"/>
      <c r="D8" s="264"/>
      <c r="E8" s="281"/>
      <c r="F8" s="281"/>
      <c r="G8" s="270"/>
      <c r="H8" s="270"/>
      <c r="I8" s="272"/>
      <c r="J8" s="270"/>
      <c r="K8" s="270"/>
      <c r="L8" s="270"/>
      <c r="M8" s="283"/>
      <c r="N8" s="283"/>
      <c r="O8" s="270"/>
      <c r="P8" s="283"/>
      <c r="Q8" s="283"/>
      <c r="R8" s="264"/>
      <c r="S8" s="272"/>
      <c r="T8" s="272"/>
      <c r="U8" s="289"/>
      <c r="V8" s="289"/>
      <c r="W8" s="272"/>
    </row>
    <row r="9" spans="1:26" s="51" customFormat="1" ht="20.25" customHeight="1">
      <c r="A9" s="262"/>
      <c r="B9" s="262"/>
      <c r="C9" s="265"/>
      <c r="D9" s="265"/>
      <c r="E9" s="282"/>
      <c r="F9" s="282"/>
      <c r="G9" s="270"/>
      <c r="H9" s="270"/>
      <c r="I9" s="49" t="s">
        <v>47</v>
      </c>
      <c r="J9" s="49" t="s">
        <v>47</v>
      </c>
      <c r="K9" s="49" t="s">
        <v>45</v>
      </c>
      <c r="L9" s="49" t="s">
        <v>46</v>
      </c>
      <c r="M9" s="49" t="s">
        <v>46</v>
      </c>
      <c r="N9" s="49" t="s">
        <v>46</v>
      </c>
      <c r="O9" s="49" t="s">
        <v>45</v>
      </c>
      <c r="P9" s="49" t="s">
        <v>45</v>
      </c>
      <c r="Q9" s="49" t="s">
        <v>45</v>
      </c>
      <c r="R9" s="265"/>
      <c r="S9" s="49" t="s">
        <v>45</v>
      </c>
      <c r="T9" s="50" t="s">
        <v>76</v>
      </c>
      <c r="U9" s="50" t="s">
        <v>76</v>
      </c>
      <c r="V9" s="50" t="s">
        <v>76</v>
      </c>
      <c r="W9" s="50" t="s">
        <v>76</v>
      </c>
    </row>
    <row r="10" spans="1:26" s="155" customFormat="1" ht="14">
      <c r="A10" s="145">
        <v>1</v>
      </c>
      <c r="B10" s="145">
        <v>2</v>
      </c>
      <c r="C10" s="145">
        <v>3</v>
      </c>
      <c r="D10" s="145">
        <v>4</v>
      </c>
      <c r="E10" s="145">
        <v>3</v>
      </c>
      <c r="F10" s="145">
        <v>4</v>
      </c>
      <c r="G10" s="145">
        <v>5</v>
      </c>
      <c r="H10" s="145">
        <v>6</v>
      </c>
      <c r="I10" s="145">
        <v>7</v>
      </c>
      <c r="J10" s="145">
        <v>8</v>
      </c>
      <c r="K10" s="145">
        <v>9</v>
      </c>
      <c r="L10" s="145">
        <v>10</v>
      </c>
      <c r="M10" s="145">
        <v>11</v>
      </c>
      <c r="N10" s="145">
        <v>12</v>
      </c>
      <c r="O10" s="145">
        <v>13</v>
      </c>
      <c r="P10" s="145">
        <v>14</v>
      </c>
      <c r="Q10" s="145">
        <v>15</v>
      </c>
      <c r="R10" s="145">
        <v>18</v>
      </c>
      <c r="S10" s="145">
        <v>20</v>
      </c>
      <c r="T10" s="145">
        <v>16</v>
      </c>
      <c r="U10" s="145">
        <v>17</v>
      </c>
      <c r="V10" s="145">
        <v>18</v>
      </c>
      <c r="W10" s="145">
        <v>19</v>
      </c>
    </row>
    <row r="11" spans="1:26" s="52" customFormat="1" ht="31.5" customHeight="1">
      <c r="A11" s="256" t="s">
        <v>10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8"/>
    </row>
    <row r="12" spans="1:26" s="39" customFormat="1" ht="29.25" customHeight="1">
      <c r="A12" s="156">
        <v>1</v>
      </c>
      <c r="B12" s="154" t="s">
        <v>77</v>
      </c>
      <c r="C12" s="157"/>
      <c r="D12" s="158"/>
      <c r="E12" s="157">
        <v>2829</v>
      </c>
      <c r="F12" s="158">
        <v>40907</v>
      </c>
      <c r="G12" s="159">
        <v>41699</v>
      </c>
      <c r="H12" s="159">
        <v>41821</v>
      </c>
      <c r="I12" s="160">
        <v>24</v>
      </c>
      <c r="J12" s="160">
        <v>2</v>
      </c>
      <c r="K12" s="161">
        <v>432.2</v>
      </c>
      <c r="L12" s="160">
        <v>2</v>
      </c>
      <c r="M12" s="160">
        <v>2</v>
      </c>
      <c r="N12" s="160">
        <v>0</v>
      </c>
      <c r="O12" s="162">
        <v>38.299999999999997</v>
      </c>
      <c r="P12" s="162">
        <v>38.299999999999997</v>
      </c>
      <c r="Q12" s="162">
        <v>0</v>
      </c>
      <c r="R12" s="162"/>
      <c r="S12" s="163" t="e">
        <f>SUM('[2]Пр.4 - ИНФ.'!T208:T213)</f>
        <v>#REF!</v>
      </c>
      <c r="T12" s="164">
        <f>O12*W12</f>
        <v>1666.1</v>
      </c>
      <c r="U12" s="164">
        <f>T12-V12</f>
        <v>0</v>
      </c>
      <c r="V12" s="164">
        <v>1666.1</v>
      </c>
      <c r="W12" s="163">
        <v>43.5</v>
      </c>
    </row>
    <row r="13" spans="1:26" s="39" customFormat="1" ht="29.25" customHeight="1">
      <c r="A13" s="156">
        <v>2</v>
      </c>
      <c r="B13" s="154" t="s">
        <v>78</v>
      </c>
      <c r="C13" s="157"/>
      <c r="D13" s="158"/>
      <c r="E13" s="157">
        <v>2815</v>
      </c>
      <c r="F13" s="158">
        <v>40907</v>
      </c>
      <c r="G13" s="159">
        <v>41699</v>
      </c>
      <c r="H13" s="159">
        <v>41821</v>
      </c>
      <c r="I13" s="160">
        <v>28</v>
      </c>
      <c r="J13" s="160">
        <v>6</v>
      </c>
      <c r="K13" s="161">
        <v>377.3</v>
      </c>
      <c r="L13" s="160">
        <v>1</v>
      </c>
      <c r="M13" s="160">
        <v>1</v>
      </c>
      <c r="N13" s="160">
        <v>0</v>
      </c>
      <c r="O13" s="162">
        <v>19.399999999999999</v>
      </c>
      <c r="P13" s="162">
        <v>19.399999999999999</v>
      </c>
      <c r="Q13" s="162">
        <v>0</v>
      </c>
      <c r="R13" s="162"/>
      <c r="S13" s="163" t="e">
        <f>SUM('[2]Пр.4 - ИНФ.'!T214:T217)</f>
        <v>#REF!</v>
      </c>
      <c r="T13" s="164">
        <f t="shared" ref="T13:T24" si="0">O13*W13</f>
        <v>843.9</v>
      </c>
      <c r="U13" s="164">
        <v>0</v>
      </c>
      <c r="V13" s="164">
        <v>843.9</v>
      </c>
      <c r="W13" s="163">
        <v>43.5</v>
      </c>
    </row>
    <row r="14" spans="1:26" s="39" customFormat="1" ht="29.25" customHeight="1">
      <c r="A14" s="156">
        <v>3</v>
      </c>
      <c r="B14" s="154" t="s">
        <v>79</v>
      </c>
      <c r="C14" s="157"/>
      <c r="D14" s="158"/>
      <c r="E14" s="157">
        <v>2828</v>
      </c>
      <c r="F14" s="158">
        <v>40907</v>
      </c>
      <c r="G14" s="159">
        <v>41791</v>
      </c>
      <c r="H14" s="159">
        <v>41821</v>
      </c>
      <c r="I14" s="160">
        <v>35</v>
      </c>
      <c r="J14" s="160">
        <v>1</v>
      </c>
      <c r="K14" s="161">
        <v>436.5</v>
      </c>
      <c r="L14" s="160">
        <v>1</v>
      </c>
      <c r="M14" s="160">
        <v>1</v>
      </c>
      <c r="N14" s="160">
        <v>0</v>
      </c>
      <c r="O14" s="162">
        <v>17.5</v>
      </c>
      <c r="P14" s="162">
        <v>17.5</v>
      </c>
      <c r="Q14" s="162">
        <v>0</v>
      </c>
      <c r="R14" s="162"/>
      <c r="S14" s="163"/>
      <c r="T14" s="164">
        <f t="shared" si="0"/>
        <v>761.3</v>
      </c>
      <c r="U14" s="164">
        <v>0</v>
      </c>
      <c r="V14" s="164">
        <v>761.3</v>
      </c>
      <c r="W14" s="163">
        <v>43.5</v>
      </c>
    </row>
    <row r="15" spans="1:26" s="39" customFormat="1" ht="29.25" customHeight="1">
      <c r="A15" s="156">
        <v>4</v>
      </c>
      <c r="B15" s="154" t="s">
        <v>81</v>
      </c>
      <c r="C15" s="157"/>
      <c r="D15" s="158"/>
      <c r="E15" s="157">
        <v>2785</v>
      </c>
      <c r="F15" s="158">
        <v>40907</v>
      </c>
      <c r="G15" s="159">
        <v>41699</v>
      </c>
      <c r="H15" s="159">
        <v>41821</v>
      </c>
      <c r="I15" s="160">
        <v>26</v>
      </c>
      <c r="J15" s="160">
        <v>5</v>
      </c>
      <c r="K15" s="161">
        <v>438</v>
      </c>
      <c r="L15" s="160">
        <v>3</v>
      </c>
      <c r="M15" s="160">
        <v>1</v>
      </c>
      <c r="N15" s="160">
        <v>2</v>
      </c>
      <c r="O15" s="162">
        <v>17.5</v>
      </c>
      <c r="P15" s="162">
        <v>17.5</v>
      </c>
      <c r="Q15" s="162">
        <v>0</v>
      </c>
      <c r="R15" s="162"/>
      <c r="S15" s="163" t="e">
        <f>SUM('[2]Пр.4 - ИНФ.'!T234:T238)</f>
        <v>#REF!</v>
      </c>
      <c r="T15" s="164">
        <f t="shared" si="0"/>
        <v>761.3</v>
      </c>
      <c r="U15" s="164">
        <f>T15-V15</f>
        <v>0</v>
      </c>
      <c r="V15" s="164">
        <f>P15*W15</f>
        <v>761.3</v>
      </c>
      <c r="W15" s="163">
        <v>43.5</v>
      </c>
    </row>
    <row r="16" spans="1:26" s="39" customFormat="1" ht="29.25" customHeight="1">
      <c r="A16" s="156">
        <v>5</v>
      </c>
      <c r="B16" s="154" t="s">
        <v>83</v>
      </c>
      <c r="C16" s="157"/>
      <c r="D16" s="158"/>
      <c r="E16" s="157">
        <v>2823</v>
      </c>
      <c r="F16" s="158">
        <v>40907</v>
      </c>
      <c r="G16" s="159">
        <v>41699</v>
      </c>
      <c r="H16" s="159">
        <v>41821</v>
      </c>
      <c r="I16" s="160">
        <v>25</v>
      </c>
      <c r="J16" s="160">
        <v>2</v>
      </c>
      <c r="K16" s="161">
        <v>412.7</v>
      </c>
      <c r="L16" s="160">
        <v>2</v>
      </c>
      <c r="M16" s="160">
        <v>1</v>
      </c>
      <c r="N16" s="160">
        <v>1</v>
      </c>
      <c r="O16" s="162">
        <v>60.2</v>
      </c>
      <c r="P16" s="162">
        <v>60.2</v>
      </c>
      <c r="Q16" s="162">
        <v>0</v>
      </c>
      <c r="R16" s="162"/>
      <c r="S16" s="163"/>
      <c r="T16" s="164">
        <f t="shared" si="0"/>
        <v>2618.6999999999998</v>
      </c>
      <c r="U16" s="164">
        <f>T16-V16</f>
        <v>0</v>
      </c>
      <c r="V16" s="164">
        <f>P16*W16</f>
        <v>2618.6999999999998</v>
      </c>
      <c r="W16" s="163">
        <v>43.5</v>
      </c>
    </row>
    <row r="17" spans="1:26" s="39" customFormat="1" ht="29.25" customHeight="1">
      <c r="A17" s="156">
        <v>6</v>
      </c>
      <c r="B17" s="154" t="s">
        <v>84</v>
      </c>
      <c r="C17" s="157"/>
      <c r="D17" s="158"/>
      <c r="E17" s="165">
        <v>2832</v>
      </c>
      <c r="F17" s="166">
        <v>40907</v>
      </c>
      <c r="G17" s="159">
        <v>41760</v>
      </c>
      <c r="H17" s="159">
        <v>41821</v>
      </c>
      <c r="I17" s="160">
        <v>25</v>
      </c>
      <c r="J17" s="160">
        <v>4</v>
      </c>
      <c r="K17" s="161">
        <v>350.4</v>
      </c>
      <c r="L17" s="160">
        <v>3</v>
      </c>
      <c r="M17" s="160">
        <v>2</v>
      </c>
      <c r="N17" s="160">
        <v>1</v>
      </c>
      <c r="O17" s="162">
        <v>39.299999999999997</v>
      </c>
      <c r="P17" s="162">
        <v>39.299999999999997</v>
      </c>
      <c r="Q17" s="162">
        <v>0</v>
      </c>
      <c r="R17" s="162"/>
      <c r="S17" s="163"/>
      <c r="T17" s="164">
        <f t="shared" si="0"/>
        <v>1709.6</v>
      </c>
      <c r="U17" s="164">
        <f>T17-V17</f>
        <v>0</v>
      </c>
      <c r="V17" s="164">
        <f>P17*W17</f>
        <v>1709.6</v>
      </c>
      <c r="W17" s="163">
        <v>43.5</v>
      </c>
    </row>
    <row r="18" spans="1:26" s="55" customFormat="1" ht="29.25" customHeight="1">
      <c r="A18" s="156">
        <v>7</v>
      </c>
      <c r="B18" s="154" t="s">
        <v>85</v>
      </c>
      <c r="C18" s="157"/>
      <c r="D18" s="158"/>
      <c r="E18" s="165">
        <v>2831</v>
      </c>
      <c r="F18" s="166">
        <v>40907</v>
      </c>
      <c r="G18" s="159">
        <v>41791</v>
      </c>
      <c r="H18" s="159">
        <v>41821</v>
      </c>
      <c r="I18" s="160">
        <v>17</v>
      </c>
      <c r="J18" s="160">
        <v>4</v>
      </c>
      <c r="K18" s="161">
        <v>175.2</v>
      </c>
      <c r="L18" s="160">
        <v>2</v>
      </c>
      <c r="M18" s="160">
        <v>1</v>
      </c>
      <c r="N18" s="160">
        <v>1</v>
      </c>
      <c r="O18" s="162">
        <v>19.600000000000001</v>
      </c>
      <c r="P18" s="162">
        <v>19.600000000000001</v>
      </c>
      <c r="Q18" s="162">
        <v>0</v>
      </c>
      <c r="R18" s="162"/>
      <c r="S18" s="163"/>
      <c r="T18" s="164">
        <f t="shared" si="0"/>
        <v>852.6</v>
      </c>
      <c r="U18" s="164">
        <f>T18-V18</f>
        <v>0</v>
      </c>
      <c r="V18" s="164">
        <f>P18*W18</f>
        <v>852.6</v>
      </c>
      <c r="W18" s="163">
        <v>43.5</v>
      </c>
    </row>
    <row r="19" spans="1:26" ht="29.25" customHeight="1">
      <c r="A19" s="156">
        <v>8</v>
      </c>
      <c r="B19" s="154" t="s">
        <v>88</v>
      </c>
      <c r="C19" s="157"/>
      <c r="D19" s="158"/>
      <c r="E19" s="157">
        <v>2662</v>
      </c>
      <c r="F19" s="158">
        <v>41225</v>
      </c>
      <c r="G19" s="166">
        <v>41913</v>
      </c>
      <c r="H19" s="166">
        <v>42004</v>
      </c>
      <c r="I19" s="160">
        <v>49</v>
      </c>
      <c r="J19" s="160">
        <v>18</v>
      </c>
      <c r="K19" s="161">
        <v>872.6</v>
      </c>
      <c r="L19" s="160">
        <v>6</v>
      </c>
      <c r="M19" s="160">
        <v>5</v>
      </c>
      <c r="N19" s="160">
        <v>1</v>
      </c>
      <c r="O19" s="162">
        <v>361.5</v>
      </c>
      <c r="P19" s="162">
        <v>285.60000000000002</v>
      </c>
      <c r="Q19" s="162">
        <v>75.900000000000006</v>
      </c>
      <c r="R19" s="162"/>
      <c r="S19" s="163"/>
      <c r="T19" s="164">
        <f t="shared" si="0"/>
        <v>15725.3</v>
      </c>
      <c r="U19" s="164">
        <f t="shared" ref="U19:U25" si="1">T19</f>
        <v>15725.3</v>
      </c>
      <c r="V19" s="164">
        <f t="shared" ref="V19:V25" si="2">T19-U19</f>
        <v>0</v>
      </c>
      <c r="W19" s="163">
        <v>43.5</v>
      </c>
    </row>
    <row r="20" spans="1:26" ht="29.25" customHeight="1">
      <c r="A20" s="156">
        <v>9</v>
      </c>
      <c r="B20" s="167" t="s">
        <v>89</v>
      </c>
      <c r="C20" s="157"/>
      <c r="D20" s="158"/>
      <c r="E20" s="157">
        <v>1921</v>
      </c>
      <c r="F20" s="158">
        <v>41481</v>
      </c>
      <c r="G20" s="166">
        <v>41913</v>
      </c>
      <c r="H20" s="166">
        <v>42004</v>
      </c>
      <c r="I20" s="160">
        <v>71</v>
      </c>
      <c r="J20" s="160">
        <v>11</v>
      </c>
      <c r="K20" s="164">
        <v>842.1</v>
      </c>
      <c r="L20" s="160">
        <v>2</v>
      </c>
      <c r="M20" s="160">
        <v>1</v>
      </c>
      <c r="N20" s="160">
        <v>1</v>
      </c>
      <c r="O20" s="168">
        <v>133.19999999999999</v>
      </c>
      <c r="P20" s="164">
        <v>61.3</v>
      </c>
      <c r="Q20" s="164">
        <v>71.900000000000006</v>
      </c>
      <c r="R20" s="162"/>
      <c r="S20" s="163"/>
      <c r="T20" s="164">
        <f t="shared" si="0"/>
        <v>5794.2</v>
      </c>
      <c r="U20" s="164">
        <f t="shared" si="1"/>
        <v>5794.2</v>
      </c>
      <c r="V20" s="164">
        <f t="shared" si="2"/>
        <v>0</v>
      </c>
      <c r="W20" s="163">
        <v>43.5</v>
      </c>
    </row>
    <row r="21" spans="1:26" ht="29.25" customHeight="1">
      <c r="A21" s="156">
        <v>10</v>
      </c>
      <c r="B21" s="167" t="s">
        <v>90</v>
      </c>
      <c r="C21" s="157"/>
      <c r="D21" s="158"/>
      <c r="E21" s="157">
        <v>2158</v>
      </c>
      <c r="F21" s="158">
        <v>41508</v>
      </c>
      <c r="G21" s="166">
        <v>41913</v>
      </c>
      <c r="H21" s="166">
        <v>42004</v>
      </c>
      <c r="I21" s="160">
        <v>34</v>
      </c>
      <c r="J21" s="160">
        <v>21</v>
      </c>
      <c r="K21" s="168">
        <v>533.9</v>
      </c>
      <c r="L21" s="160">
        <v>10</v>
      </c>
      <c r="M21" s="160">
        <v>8</v>
      </c>
      <c r="N21" s="160">
        <v>2</v>
      </c>
      <c r="O21" s="168">
        <v>373.7</v>
      </c>
      <c r="P21" s="164">
        <v>274.3</v>
      </c>
      <c r="Q21" s="164">
        <v>99.4</v>
      </c>
      <c r="R21" s="162"/>
      <c r="S21" s="163"/>
      <c r="T21" s="164">
        <f t="shared" si="0"/>
        <v>16256</v>
      </c>
      <c r="U21" s="164">
        <f t="shared" si="1"/>
        <v>16256</v>
      </c>
      <c r="V21" s="164">
        <f t="shared" si="2"/>
        <v>0</v>
      </c>
      <c r="W21" s="163">
        <v>43.5</v>
      </c>
    </row>
    <row r="22" spans="1:26" ht="29.25" customHeight="1">
      <c r="A22" s="156">
        <v>11</v>
      </c>
      <c r="B22" s="167" t="s">
        <v>91</v>
      </c>
      <c r="C22" s="157"/>
      <c r="D22" s="158"/>
      <c r="E22" s="157">
        <v>2157</v>
      </c>
      <c r="F22" s="158">
        <v>41508</v>
      </c>
      <c r="G22" s="166">
        <v>41913</v>
      </c>
      <c r="H22" s="166">
        <v>42004</v>
      </c>
      <c r="I22" s="160">
        <v>23</v>
      </c>
      <c r="J22" s="160">
        <v>23</v>
      </c>
      <c r="K22" s="164">
        <v>345.7</v>
      </c>
      <c r="L22" s="160">
        <v>8</v>
      </c>
      <c r="M22" s="160">
        <v>3</v>
      </c>
      <c r="N22" s="160">
        <v>5</v>
      </c>
      <c r="O22" s="162">
        <v>321.7</v>
      </c>
      <c r="P22" s="164">
        <v>129.69999999999999</v>
      </c>
      <c r="Q22" s="164">
        <v>192</v>
      </c>
      <c r="R22" s="162"/>
      <c r="S22" s="163"/>
      <c r="T22" s="164">
        <f t="shared" si="0"/>
        <v>13994</v>
      </c>
      <c r="U22" s="164">
        <f t="shared" si="1"/>
        <v>13994</v>
      </c>
      <c r="V22" s="164">
        <f t="shared" si="2"/>
        <v>0</v>
      </c>
      <c r="W22" s="163">
        <v>43.5</v>
      </c>
    </row>
    <row r="23" spans="1:26" ht="29.25" customHeight="1">
      <c r="A23" s="156">
        <v>12</v>
      </c>
      <c r="B23" s="154" t="s">
        <v>92</v>
      </c>
      <c r="C23" s="169"/>
      <c r="D23" s="159"/>
      <c r="E23" s="169">
        <v>147</v>
      </c>
      <c r="F23" s="159">
        <v>41303</v>
      </c>
      <c r="G23" s="170" t="s">
        <v>442</v>
      </c>
      <c r="H23" s="170" t="s">
        <v>93</v>
      </c>
      <c r="I23" s="160">
        <v>48</v>
      </c>
      <c r="J23" s="160">
        <v>48</v>
      </c>
      <c r="K23" s="164">
        <v>544.6</v>
      </c>
      <c r="L23" s="160">
        <v>19</v>
      </c>
      <c r="M23" s="160">
        <v>5</v>
      </c>
      <c r="N23" s="160">
        <v>14</v>
      </c>
      <c r="O23" s="163">
        <v>526</v>
      </c>
      <c r="P23" s="163">
        <v>123.6</v>
      </c>
      <c r="Q23" s="163">
        <v>402.4</v>
      </c>
      <c r="R23" s="163"/>
      <c r="S23" s="163"/>
      <c r="T23" s="164">
        <f t="shared" si="0"/>
        <v>22881</v>
      </c>
      <c r="U23" s="164">
        <f t="shared" si="1"/>
        <v>22881</v>
      </c>
      <c r="V23" s="164">
        <f t="shared" si="2"/>
        <v>0</v>
      </c>
      <c r="W23" s="163">
        <v>43.5</v>
      </c>
    </row>
    <row r="24" spans="1:26" ht="29.25" customHeight="1">
      <c r="A24" s="156">
        <v>13</v>
      </c>
      <c r="B24" s="154" t="s">
        <v>94</v>
      </c>
      <c r="C24" s="157"/>
      <c r="D24" s="158"/>
      <c r="E24" s="157">
        <v>1156</v>
      </c>
      <c r="F24" s="158">
        <v>41059</v>
      </c>
      <c r="G24" s="170" t="s">
        <v>93</v>
      </c>
      <c r="H24" s="170" t="s">
        <v>448</v>
      </c>
      <c r="I24" s="160">
        <v>39</v>
      </c>
      <c r="J24" s="160">
        <v>39</v>
      </c>
      <c r="K24" s="164">
        <v>589.6</v>
      </c>
      <c r="L24" s="160">
        <v>18</v>
      </c>
      <c r="M24" s="160">
        <v>18</v>
      </c>
      <c r="N24" s="160">
        <v>0</v>
      </c>
      <c r="O24" s="163">
        <f>P24+Q24</f>
        <v>589.70000000000005</v>
      </c>
      <c r="P24" s="163">
        <v>589.70000000000005</v>
      </c>
      <c r="Q24" s="163">
        <v>0</v>
      </c>
      <c r="R24" s="163"/>
      <c r="S24" s="163"/>
      <c r="T24" s="164">
        <f t="shared" si="0"/>
        <v>25652</v>
      </c>
      <c r="U24" s="164">
        <f t="shared" si="1"/>
        <v>25652</v>
      </c>
      <c r="V24" s="164">
        <f t="shared" si="2"/>
        <v>0</v>
      </c>
      <c r="W24" s="163">
        <v>43.5</v>
      </c>
    </row>
    <row r="25" spans="1:26" ht="29.25" customHeight="1">
      <c r="A25" s="156">
        <v>14</v>
      </c>
      <c r="B25" s="154" t="s">
        <v>95</v>
      </c>
      <c r="C25" s="157"/>
      <c r="D25" s="158"/>
      <c r="E25" s="157">
        <v>1219</v>
      </c>
      <c r="F25" s="158">
        <v>41061</v>
      </c>
      <c r="G25" s="170" t="s">
        <v>93</v>
      </c>
      <c r="H25" s="170" t="s">
        <v>448</v>
      </c>
      <c r="I25" s="160">
        <v>22</v>
      </c>
      <c r="J25" s="160">
        <v>22</v>
      </c>
      <c r="K25" s="164">
        <v>466.3</v>
      </c>
      <c r="L25" s="160">
        <v>11</v>
      </c>
      <c r="M25" s="160">
        <v>0</v>
      </c>
      <c r="N25" s="160">
        <v>11</v>
      </c>
      <c r="O25" s="163">
        <v>333.3</v>
      </c>
      <c r="P25" s="163">
        <v>0</v>
      </c>
      <c r="Q25" s="163">
        <v>333.3</v>
      </c>
      <c r="R25" s="163"/>
      <c r="S25" s="163"/>
      <c r="T25" s="164">
        <f>W25*O25</f>
        <v>14498.6</v>
      </c>
      <c r="U25" s="164">
        <f t="shared" si="1"/>
        <v>14498.6</v>
      </c>
      <c r="V25" s="164">
        <f t="shared" si="2"/>
        <v>0</v>
      </c>
      <c r="W25" s="163">
        <v>43.5</v>
      </c>
    </row>
    <row r="26" spans="1:26" ht="29.25" customHeight="1">
      <c r="A26" s="156">
        <v>15</v>
      </c>
      <c r="B26" s="154" t="s">
        <v>105</v>
      </c>
      <c r="C26" s="157"/>
      <c r="D26" s="158"/>
      <c r="E26" s="157">
        <v>830</v>
      </c>
      <c r="F26" s="158">
        <v>41024</v>
      </c>
      <c r="G26" s="170" t="s">
        <v>93</v>
      </c>
      <c r="H26" s="170" t="s">
        <v>448</v>
      </c>
      <c r="I26" s="160">
        <v>30</v>
      </c>
      <c r="J26" s="171">
        <v>14</v>
      </c>
      <c r="K26" s="164">
        <v>490.1</v>
      </c>
      <c r="L26" s="171">
        <v>6</v>
      </c>
      <c r="M26" s="171">
        <v>0</v>
      </c>
      <c r="N26" s="171">
        <v>6</v>
      </c>
      <c r="O26" s="163">
        <f>P26+Q26</f>
        <v>258.3</v>
      </c>
      <c r="P26" s="163">
        <v>0</v>
      </c>
      <c r="Q26" s="163">
        <v>258.3</v>
      </c>
      <c r="R26" s="163"/>
      <c r="S26" s="163"/>
      <c r="T26" s="164">
        <v>11234.5</v>
      </c>
      <c r="U26" s="164">
        <v>11234.5</v>
      </c>
      <c r="V26" s="164">
        <f>T26-U26</f>
        <v>0</v>
      </c>
      <c r="W26" s="163">
        <v>43.5</v>
      </c>
    </row>
    <row r="27" spans="1:26" ht="29.25" customHeight="1">
      <c r="A27" s="156"/>
      <c r="B27" s="259" t="s">
        <v>438</v>
      </c>
      <c r="C27" s="260"/>
      <c r="D27" s="260"/>
      <c r="E27" s="260"/>
      <c r="F27" s="260"/>
      <c r="G27" s="260"/>
      <c r="H27" s="261"/>
      <c r="I27" s="172">
        <f t="shared" ref="I27:Q27" si="3">SUM(I12:I26)</f>
        <v>496</v>
      </c>
      <c r="J27" s="172">
        <f t="shared" si="3"/>
        <v>220</v>
      </c>
      <c r="K27" s="153">
        <f t="shared" si="3"/>
        <v>7307.2</v>
      </c>
      <c r="L27" s="172">
        <f t="shared" si="3"/>
        <v>94</v>
      </c>
      <c r="M27" s="172">
        <f t="shared" si="3"/>
        <v>49</v>
      </c>
      <c r="N27" s="172">
        <f t="shared" si="3"/>
        <v>45</v>
      </c>
      <c r="O27" s="173">
        <f t="shared" si="3"/>
        <v>3109.2</v>
      </c>
      <c r="P27" s="173">
        <f t="shared" si="3"/>
        <v>1676</v>
      </c>
      <c r="Q27" s="173">
        <f t="shared" si="3"/>
        <v>1433.2</v>
      </c>
      <c r="R27" s="173"/>
      <c r="S27" s="173"/>
      <c r="T27" s="153">
        <f>SUM(T12:T26)</f>
        <v>135249.1</v>
      </c>
      <c r="U27" s="153">
        <f>SUM(U12:U26)</f>
        <v>126035.6</v>
      </c>
      <c r="V27" s="153">
        <f>SUM(V12:V25)</f>
        <v>9213.5</v>
      </c>
      <c r="W27" s="173" t="s">
        <v>439</v>
      </c>
      <c r="Y27" s="121"/>
      <c r="Z27" s="121"/>
    </row>
    <row r="28" spans="1:26" ht="29.25" customHeight="1">
      <c r="A28" s="284" t="s">
        <v>11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6"/>
    </row>
    <row r="29" spans="1:26" ht="29.25" customHeight="1">
      <c r="A29" s="156">
        <v>1</v>
      </c>
      <c r="B29" s="154" t="s">
        <v>105</v>
      </c>
      <c r="C29" s="157"/>
      <c r="D29" s="158"/>
      <c r="E29" s="157">
        <v>830</v>
      </c>
      <c r="F29" s="158">
        <v>41024</v>
      </c>
      <c r="G29" s="170" t="s">
        <v>93</v>
      </c>
      <c r="H29" s="170" t="s">
        <v>448</v>
      </c>
      <c r="I29" s="160">
        <v>30</v>
      </c>
      <c r="J29" s="160">
        <v>16</v>
      </c>
      <c r="K29" s="164">
        <v>490.1</v>
      </c>
      <c r="L29" s="160">
        <v>7</v>
      </c>
      <c r="M29" s="160">
        <v>6</v>
      </c>
      <c r="N29" s="160">
        <v>1</v>
      </c>
      <c r="O29" s="163">
        <f>P29+Q29</f>
        <v>211.6</v>
      </c>
      <c r="P29" s="163">
        <v>154.6</v>
      </c>
      <c r="Q29" s="163">
        <v>57</v>
      </c>
      <c r="R29" s="163"/>
      <c r="S29" s="163"/>
      <c r="T29" s="164">
        <f>O29*W29</f>
        <v>9204.6</v>
      </c>
      <c r="U29" s="164">
        <f>T29</f>
        <v>9204.6</v>
      </c>
      <c r="V29" s="164">
        <f t="shared" ref="V29:V34" si="4">T29-U29</f>
        <v>0</v>
      </c>
      <c r="W29" s="163">
        <v>43.5</v>
      </c>
    </row>
    <row r="30" spans="1:26" ht="29.25" customHeight="1">
      <c r="A30" s="156">
        <v>2</v>
      </c>
      <c r="B30" s="154" t="s">
        <v>106</v>
      </c>
      <c r="C30" s="157"/>
      <c r="D30" s="158"/>
      <c r="E30" s="157">
        <v>831</v>
      </c>
      <c r="F30" s="158">
        <v>41024</v>
      </c>
      <c r="G30" s="170" t="s">
        <v>93</v>
      </c>
      <c r="H30" s="170" t="s">
        <v>448</v>
      </c>
      <c r="I30" s="160">
        <v>19</v>
      </c>
      <c r="J30" s="160">
        <v>19</v>
      </c>
      <c r="K30" s="164">
        <v>346.8</v>
      </c>
      <c r="L30" s="160">
        <v>10</v>
      </c>
      <c r="M30" s="160">
        <v>4</v>
      </c>
      <c r="N30" s="160">
        <v>6</v>
      </c>
      <c r="O30" s="163">
        <f>P30+Q30</f>
        <v>346.8</v>
      </c>
      <c r="P30" s="163">
        <v>130</v>
      </c>
      <c r="Q30" s="163">
        <v>216.8</v>
      </c>
      <c r="R30" s="163"/>
      <c r="S30" s="163"/>
      <c r="T30" s="164">
        <f>O30*W30</f>
        <v>15085.8</v>
      </c>
      <c r="U30" s="164">
        <f t="shared" ref="U30:U33" si="5">T30</f>
        <v>15085.8</v>
      </c>
      <c r="V30" s="164">
        <f t="shared" si="4"/>
        <v>0</v>
      </c>
      <c r="W30" s="163">
        <v>43.5</v>
      </c>
    </row>
    <row r="31" spans="1:26" ht="29.25" customHeight="1">
      <c r="A31" s="156">
        <v>3</v>
      </c>
      <c r="B31" s="154" t="s">
        <v>122</v>
      </c>
      <c r="C31" s="157"/>
      <c r="D31" s="158"/>
      <c r="E31" s="157">
        <v>837</v>
      </c>
      <c r="F31" s="158">
        <v>41026</v>
      </c>
      <c r="G31" s="170" t="s">
        <v>93</v>
      </c>
      <c r="H31" s="170" t="s">
        <v>448</v>
      </c>
      <c r="I31" s="160">
        <v>44</v>
      </c>
      <c r="J31" s="160">
        <v>44</v>
      </c>
      <c r="K31" s="161">
        <v>608.9</v>
      </c>
      <c r="L31" s="160">
        <v>16</v>
      </c>
      <c r="M31" s="160">
        <v>8</v>
      </c>
      <c r="N31" s="160">
        <v>8</v>
      </c>
      <c r="O31" s="163">
        <f>P31+Q31</f>
        <v>608.9</v>
      </c>
      <c r="P31" s="163">
        <v>273.8</v>
      </c>
      <c r="Q31" s="163">
        <v>335.1</v>
      </c>
      <c r="R31" s="163"/>
      <c r="S31" s="163"/>
      <c r="T31" s="164">
        <f>O31*W31</f>
        <v>26487.200000000001</v>
      </c>
      <c r="U31" s="164">
        <f t="shared" si="5"/>
        <v>26487.200000000001</v>
      </c>
      <c r="V31" s="174">
        <f t="shared" si="4"/>
        <v>0</v>
      </c>
      <c r="W31" s="175">
        <v>43.5</v>
      </c>
    </row>
    <row r="32" spans="1:26" ht="29.25" customHeight="1">
      <c r="A32" s="156">
        <v>4</v>
      </c>
      <c r="B32" s="154" t="s">
        <v>117</v>
      </c>
      <c r="C32" s="157"/>
      <c r="D32" s="158"/>
      <c r="E32" s="157">
        <v>955</v>
      </c>
      <c r="F32" s="158">
        <v>41040</v>
      </c>
      <c r="G32" s="170" t="s">
        <v>93</v>
      </c>
      <c r="H32" s="170" t="s">
        <v>448</v>
      </c>
      <c r="I32" s="160">
        <v>22</v>
      </c>
      <c r="J32" s="160">
        <v>22</v>
      </c>
      <c r="K32" s="161">
        <v>509.9</v>
      </c>
      <c r="L32" s="160">
        <v>10</v>
      </c>
      <c r="M32" s="160">
        <v>5</v>
      </c>
      <c r="N32" s="160">
        <v>5</v>
      </c>
      <c r="O32" s="163">
        <f>P32+Q32</f>
        <v>353.4</v>
      </c>
      <c r="P32" s="163">
        <v>166.6</v>
      </c>
      <c r="Q32" s="163">
        <v>186.8</v>
      </c>
      <c r="R32" s="163"/>
      <c r="S32" s="163"/>
      <c r="T32" s="164">
        <v>15371.9</v>
      </c>
      <c r="U32" s="164">
        <f>T32</f>
        <v>15371.9</v>
      </c>
      <c r="V32" s="174">
        <f t="shared" si="4"/>
        <v>0</v>
      </c>
      <c r="W32" s="175">
        <v>43.5</v>
      </c>
    </row>
    <row r="33" spans="1:26" ht="29.25" customHeight="1">
      <c r="A33" s="156">
        <v>5</v>
      </c>
      <c r="B33" s="154" t="s">
        <v>123</v>
      </c>
      <c r="C33" s="157"/>
      <c r="D33" s="158"/>
      <c r="E33" s="157">
        <v>838</v>
      </c>
      <c r="F33" s="158">
        <v>41026</v>
      </c>
      <c r="G33" s="170" t="s">
        <v>93</v>
      </c>
      <c r="H33" s="170" t="s">
        <v>448</v>
      </c>
      <c r="I33" s="160">
        <v>16</v>
      </c>
      <c r="J33" s="160">
        <v>16</v>
      </c>
      <c r="K33" s="161">
        <v>364.8</v>
      </c>
      <c r="L33" s="160">
        <v>8</v>
      </c>
      <c r="M33" s="160">
        <v>7</v>
      </c>
      <c r="N33" s="160">
        <v>1</v>
      </c>
      <c r="O33" s="163">
        <v>364.8</v>
      </c>
      <c r="P33" s="163">
        <v>321.2</v>
      </c>
      <c r="Q33" s="163">
        <v>43.6</v>
      </c>
      <c r="R33" s="163"/>
      <c r="S33" s="163"/>
      <c r="T33" s="164">
        <v>15870.9</v>
      </c>
      <c r="U33" s="164">
        <f t="shared" si="5"/>
        <v>15870.9</v>
      </c>
      <c r="V33" s="174">
        <f t="shared" si="4"/>
        <v>0</v>
      </c>
      <c r="W33" s="175">
        <v>43.5</v>
      </c>
    </row>
    <row r="34" spans="1:26" ht="29.25" customHeight="1">
      <c r="A34" s="156">
        <v>6</v>
      </c>
      <c r="B34" s="154" t="s">
        <v>107</v>
      </c>
      <c r="C34" s="157"/>
      <c r="D34" s="158"/>
      <c r="E34" s="157">
        <v>1155</v>
      </c>
      <c r="F34" s="158">
        <v>41059</v>
      </c>
      <c r="G34" s="166">
        <v>42614</v>
      </c>
      <c r="H34" s="170" t="s">
        <v>449</v>
      </c>
      <c r="I34" s="160">
        <v>25</v>
      </c>
      <c r="J34" s="160">
        <v>14</v>
      </c>
      <c r="K34" s="164">
        <v>434</v>
      </c>
      <c r="L34" s="160">
        <v>5</v>
      </c>
      <c r="M34" s="160">
        <v>1</v>
      </c>
      <c r="N34" s="160">
        <v>4</v>
      </c>
      <c r="O34" s="163">
        <f>P34+Q34</f>
        <v>187.8</v>
      </c>
      <c r="P34" s="163">
        <v>17.7</v>
      </c>
      <c r="Q34" s="163">
        <v>170.1</v>
      </c>
      <c r="R34" s="163"/>
      <c r="S34" s="163"/>
      <c r="T34" s="164">
        <f>O34*W34</f>
        <v>8169.3</v>
      </c>
      <c r="U34" s="164">
        <f>T34</f>
        <v>8169.3</v>
      </c>
      <c r="V34" s="174">
        <f t="shared" si="4"/>
        <v>0</v>
      </c>
      <c r="W34" s="175">
        <v>43.5</v>
      </c>
    </row>
    <row r="35" spans="1:26" ht="29.25" customHeight="1">
      <c r="A35" s="156"/>
      <c r="B35" s="259" t="s">
        <v>440</v>
      </c>
      <c r="C35" s="260"/>
      <c r="D35" s="260"/>
      <c r="E35" s="260"/>
      <c r="F35" s="260"/>
      <c r="G35" s="260"/>
      <c r="H35" s="261"/>
      <c r="I35" s="172">
        <f t="shared" ref="I35:Q35" si="6">SUM(I29:I33)</f>
        <v>131</v>
      </c>
      <c r="J35" s="172">
        <f t="shared" si="6"/>
        <v>117</v>
      </c>
      <c r="K35" s="176">
        <f t="shared" si="6"/>
        <v>2320.5</v>
      </c>
      <c r="L35" s="172">
        <f t="shared" si="6"/>
        <v>51</v>
      </c>
      <c r="M35" s="172">
        <f t="shared" si="6"/>
        <v>30</v>
      </c>
      <c r="N35" s="172">
        <f t="shared" si="6"/>
        <v>21</v>
      </c>
      <c r="O35" s="173">
        <f t="shared" si="6"/>
        <v>1885.5</v>
      </c>
      <c r="P35" s="173">
        <f t="shared" si="6"/>
        <v>1046.2</v>
      </c>
      <c r="Q35" s="173">
        <f t="shared" si="6"/>
        <v>839.3</v>
      </c>
      <c r="R35" s="173"/>
      <c r="S35" s="173"/>
      <c r="T35" s="153">
        <f>SUM(T29:T34)</f>
        <v>90189.7</v>
      </c>
      <c r="U35" s="153">
        <f>SUM(U29:U34)</f>
        <v>90189.7</v>
      </c>
      <c r="V35" s="177">
        <f>SUM(V29:V31)</f>
        <v>0</v>
      </c>
      <c r="W35" s="178" t="s">
        <v>439</v>
      </c>
    </row>
    <row r="36" spans="1:26" ht="29.25" customHeight="1">
      <c r="A36" s="256" t="s">
        <v>12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8"/>
      <c r="Z36" s="121"/>
    </row>
    <row r="37" spans="1:26" ht="29.25" customHeight="1">
      <c r="A37" s="179">
        <v>1</v>
      </c>
      <c r="B37" s="154" t="s">
        <v>107</v>
      </c>
      <c r="C37" s="157"/>
      <c r="D37" s="158"/>
      <c r="E37" s="157">
        <v>1155</v>
      </c>
      <c r="F37" s="158">
        <v>41059</v>
      </c>
      <c r="G37" s="166">
        <v>42614</v>
      </c>
      <c r="H37" s="170" t="s">
        <v>449</v>
      </c>
      <c r="I37" s="160">
        <v>25</v>
      </c>
      <c r="J37" s="160">
        <v>11</v>
      </c>
      <c r="K37" s="164">
        <v>434</v>
      </c>
      <c r="L37" s="160">
        <v>7</v>
      </c>
      <c r="M37" s="160">
        <v>6</v>
      </c>
      <c r="N37" s="160">
        <v>1</v>
      </c>
      <c r="O37" s="162">
        <v>246.2</v>
      </c>
      <c r="P37" s="162">
        <v>187.8</v>
      </c>
      <c r="Q37" s="162">
        <v>58.4</v>
      </c>
      <c r="R37" s="162"/>
      <c r="S37" s="162"/>
      <c r="T37" s="164">
        <f>O37*W37</f>
        <v>10709.7</v>
      </c>
      <c r="U37" s="164">
        <f>T37</f>
        <v>10709.7</v>
      </c>
      <c r="V37" s="174">
        <f>T37-U37</f>
        <v>0</v>
      </c>
      <c r="W37" s="175">
        <v>43.5</v>
      </c>
      <c r="Z37" s="121"/>
    </row>
    <row r="38" spans="1:26" ht="29.25" customHeight="1">
      <c r="A38" s="156">
        <v>2</v>
      </c>
      <c r="B38" s="154" t="s">
        <v>110</v>
      </c>
      <c r="C38" s="157"/>
      <c r="D38" s="158"/>
      <c r="E38" s="157">
        <v>1220</v>
      </c>
      <c r="F38" s="158">
        <v>41061</v>
      </c>
      <c r="G38" s="166">
        <v>42614</v>
      </c>
      <c r="H38" s="170" t="s">
        <v>449</v>
      </c>
      <c r="I38" s="160">
        <v>32</v>
      </c>
      <c r="J38" s="160">
        <v>32</v>
      </c>
      <c r="K38" s="164">
        <v>569.6</v>
      </c>
      <c r="L38" s="160">
        <v>16</v>
      </c>
      <c r="M38" s="160">
        <v>8</v>
      </c>
      <c r="N38" s="160">
        <v>8</v>
      </c>
      <c r="O38" s="163">
        <f>P38+Q38</f>
        <v>569.5</v>
      </c>
      <c r="P38" s="163">
        <v>259.2</v>
      </c>
      <c r="Q38" s="163">
        <v>310.3</v>
      </c>
      <c r="R38" s="163"/>
      <c r="S38" s="163"/>
      <c r="T38" s="164">
        <f>O38*W38</f>
        <v>24773.3</v>
      </c>
      <c r="U38" s="164">
        <f t="shared" ref="U38:U50" si="7">T38</f>
        <v>24773.3</v>
      </c>
      <c r="V38" s="164">
        <f>T38-U38</f>
        <v>0</v>
      </c>
      <c r="W38" s="163">
        <v>43.5</v>
      </c>
    </row>
    <row r="39" spans="1:26" ht="29.25" customHeight="1">
      <c r="A39" s="179">
        <v>3</v>
      </c>
      <c r="B39" s="154" t="s">
        <v>112</v>
      </c>
      <c r="C39" s="157"/>
      <c r="D39" s="158"/>
      <c r="E39" s="157">
        <v>1221</v>
      </c>
      <c r="F39" s="158">
        <v>41061</v>
      </c>
      <c r="G39" s="166">
        <v>42614</v>
      </c>
      <c r="H39" s="170" t="s">
        <v>449</v>
      </c>
      <c r="I39" s="160">
        <v>49</v>
      </c>
      <c r="J39" s="160">
        <v>49</v>
      </c>
      <c r="K39" s="164">
        <v>628.6</v>
      </c>
      <c r="L39" s="160">
        <v>26</v>
      </c>
      <c r="M39" s="160">
        <v>14</v>
      </c>
      <c r="N39" s="160">
        <v>12</v>
      </c>
      <c r="O39" s="162">
        <f>P39+Q39</f>
        <v>628.6</v>
      </c>
      <c r="P39" s="162">
        <v>331.5</v>
      </c>
      <c r="Q39" s="162">
        <v>297.10000000000002</v>
      </c>
      <c r="R39" s="163"/>
      <c r="S39" s="163"/>
      <c r="T39" s="164">
        <f>O39*W39</f>
        <v>27344.1</v>
      </c>
      <c r="U39" s="164">
        <f t="shared" si="7"/>
        <v>27344.1</v>
      </c>
      <c r="V39" s="164">
        <f>T39-U39</f>
        <v>0</v>
      </c>
      <c r="W39" s="163">
        <v>43.5</v>
      </c>
    </row>
    <row r="40" spans="1:26" ht="29.25" customHeight="1">
      <c r="A40" s="156">
        <v>4</v>
      </c>
      <c r="B40" s="154" t="s">
        <v>108</v>
      </c>
      <c r="C40" s="157"/>
      <c r="D40" s="158"/>
      <c r="E40" s="157">
        <v>1217</v>
      </c>
      <c r="F40" s="158">
        <v>41061</v>
      </c>
      <c r="G40" s="166">
        <v>42614</v>
      </c>
      <c r="H40" s="170" t="s">
        <v>449</v>
      </c>
      <c r="I40" s="160">
        <v>26</v>
      </c>
      <c r="J40" s="160">
        <v>26</v>
      </c>
      <c r="K40" s="164">
        <v>482.6</v>
      </c>
      <c r="L40" s="160">
        <v>11</v>
      </c>
      <c r="M40" s="160">
        <v>7</v>
      </c>
      <c r="N40" s="160">
        <v>4</v>
      </c>
      <c r="O40" s="163">
        <f>P40+Q40</f>
        <v>485.6</v>
      </c>
      <c r="P40" s="163">
        <v>292.7</v>
      </c>
      <c r="Q40" s="163">
        <v>192.9</v>
      </c>
      <c r="R40" s="163"/>
      <c r="S40" s="163"/>
      <c r="T40" s="164">
        <f>O40*W40</f>
        <v>21123.599999999999</v>
      </c>
      <c r="U40" s="164">
        <f>T40</f>
        <v>21123.599999999999</v>
      </c>
      <c r="V40" s="164">
        <f>T40-U40</f>
        <v>0</v>
      </c>
      <c r="W40" s="163">
        <v>43.5</v>
      </c>
    </row>
    <row r="41" spans="1:26" ht="29.25" customHeight="1">
      <c r="A41" s="179">
        <v>5</v>
      </c>
      <c r="B41" s="154" t="s">
        <v>113</v>
      </c>
      <c r="C41" s="157"/>
      <c r="D41" s="158"/>
      <c r="E41" s="157">
        <v>1216</v>
      </c>
      <c r="F41" s="158">
        <v>41061</v>
      </c>
      <c r="G41" s="166">
        <v>42979</v>
      </c>
      <c r="H41" s="170" t="s">
        <v>451</v>
      </c>
      <c r="I41" s="160">
        <v>25</v>
      </c>
      <c r="J41" s="160">
        <v>23</v>
      </c>
      <c r="K41" s="164">
        <v>469.1</v>
      </c>
      <c r="L41" s="160">
        <v>10</v>
      </c>
      <c r="M41" s="160">
        <v>6</v>
      </c>
      <c r="N41" s="160">
        <v>4</v>
      </c>
      <c r="O41" s="163">
        <f>P41+Q41</f>
        <v>379.9</v>
      </c>
      <c r="P41" s="163">
        <v>218.2</v>
      </c>
      <c r="Q41" s="163">
        <v>161.69999999999999</v>
      </c>
      <c r="R41" s="163"/>
      <c r="S41" s="163"/>
      <c r="T41" s="164">
        <v>16524.7</v>
      </c>
      <c r="U41" s="164">
        <f t="shared" si="7"/>
        <v>16524.7</v>
      </c>
      <c r="V41" s="164">
        <f>T41-U41</f>
        <v>0</v>
      </c>
      <c r="W41" s="163">
        <v>43.5</v>
      </c>
    </row>
    <row r="42" spans="1:26" s="123" customFormat="1" ht="29.25" customHeight="1">
      <c r="A42" s="180"/>
      <c r="B42" s="259" t="s">
        <v>441</v>
      </c>
      <c r="C42" s="260"/>
      <c r="D42" s="260"/>
      <c r="E42" s="260"/>
      <c r="F42" s="260"/>
      <c r="G42" s="260"/>
      <c r="H42" s="261"/>
      <c r="I42" s="172">
        <f t="shared" ref="I42:Q42" si="8">SUM(I37:I41)</f>
        <v>157</v>
      </c>
      <c r="J42" s="172">
        <f t="shared" si="8"/>
        <v>141</v>
      </c>
      <c r="K42" s="153">
        <f t="shared" si="8"/>
        <v>2583.9</v>
      </c>
      <c r="L42" s="172">
        <f t="shared" si="8"/>
        <v>70</v>
      </c>
      <c r="M42" s="172">
        <f t="shared" si="8"/>
        <v>41</v>
      </c>
      <c r="N42" s="172">
        <f t="shared" si="8"/>
        <v>29</v>
      </c>
      <c r="O42" s="173">
        <f t="shared" si="8"/>
        <v>2309.8000000000002</v>
      </c>
      <c r="P42" s="173">
        <f t="shared" si="8"/>
        <v>1289.4000000000001</v>
      </c>
      <c r="Q42" s="173">
        <f t="shared" si="8"/>
        <v>1020.4</v>
      </c>
      <c r="R42" s="173"/>
      <c r="S42" s="173"/>
      <c r="T42" s="153">
        <f>SUM(T37:T41)</f>
        <v>100475.4</v>
      </c>
      <c r="U42" s="153">
        <f>SUM(U37:U41)</f>
        <v>100475.4</v>
      </c>
      <c r="V42" s="153">
        <f>SUM(V32:V39)</f>
        <v>0</v>
      </c>
      <c r="W42" s="173" t="s">
        <v>439</v>
      </c>
      <c r="X42" s="122"/>
    </row>
    <row r="43" spans="1:26" ht="29.25" customHeight="1">
      <c r="A43" s="256" t="s">
        <v>13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8"/>
      <c r="Z43" s="121"/>
    </row>
    <row r="44" spans="1:26" ht="29.25" customHeight="1">
      <c r="A44" s="179">
        <v>1</v>
      </c>
      <c r="B44" s="154" t="s">
        <v>113</v>
      </c>
      <c r="C44" s="157"/>
      <c r="D44" s="158"/>
      <c r="E44" s="157">
        <v>1216</v>
      </c>
      <c r="F44" s="158">
        <v>41061</v>
      </c>
      <c r="G44" s="166">
        <v>42979</v>
      </c>
      <c r="H44" s="170" t="s">
        <v>451</v>
      </c>
      <c r="I44" s="160">
        <v>25</v>
      </c>
      <c r="J44" s="160">
        <v>2</v>
      </c>
      <c r="K44" s="164">
        <v>469.1</v>
      </c>
      <c r="L44" s="160">
        <v>1</v>
      </c>
      <c r="M44" s="160">
        <v>1</v>
      </c>
      <c r="N44" s="160">
        <v>0</v>
      </c>
      <c r="O44" s="163">
        <v>49.9</v>
      </c>
      <c r="P44" s="163">
        <v>49.9</v>
      </c>
      <c r="Q44" s="163">
        <v>0</v>
      </c>
      <c r="R44" s="163"/>
      <c r="S44" s="163"/>
      <c r="T44" s="164">
        <f>O44*W44</f>
        <v>2170.6999999999998</v>
      </c>
      <c r="U44" s="164">
        <f t="shared" ref="U44" si="9">T44</f>
        <v>2170.6999999999998</v>
      </c>
      <c r="V44" s="164">
        <f>T44-U44</f>
        <v>0</v>
      </c>
      <c r="W44" s="163">
        <v>43.5</v>
      </c>
      <c r="Z44" s="121"/>
    </row>
    <row r="45" spans="1:26" ht="29.25" customHeight="1">
      <c r="A45" s="156">
        <v>2</v>
      </c>
      <c r="B45" s="154" t="s">
        <v>109</v>
      </c>
      <c r="C45" s="157"/>
      <c r="D45" s="158"/>
      <c r="E45" s="157">
        <v>1218</v>
      </c>
      <c r="F45" s="158">
        <v>41061</v>
      </c>
      <c r="G45" s="166">
        <v>42979</v>
      </c>
      <c r="H45" s="170" t="s">
        <v>451</v>
      </c>
      <c r="I45" s="160">
        <v>35</v>
      </c>
      <c r="J45" s="160">
        <v>35</v>
      </c>
      <c r="K45" s="164">
        <v>434.3</v>
      </c>
      <c r="L45" s="160">
        <v>12</v>
      </c>
      <c r="M45" s="160">
        <v>2</v>
      </c>
      <c r="N45" s="160">
        <v>10</v>
      </c>
      <c r="O45" s="163">
        <f>P45+Q45</f>
        <v>434.3</v>
      </c>
      <c r="P45" s="163">
        <v>96.2</v>
      </c>
      <c r="Q45" s="163">
        <v>338.1</v>
      </c>
      <c r="R45" s="163"/>
      <c r="S45" s="163"/>
      <c r="T45" s="164">
        <f>O45*W45</f>
        <v>18892.099999999999</v>
      </c>
      <c r="U45" s="164">
        <f t="shared" si="7"/>
        <v>18892.099999999999</v>
      </c>
      <c r="V45" s="164">
        <f>T45-U45</f>
        <v>0</v>
      </c>
      <c r="W45" s="163">
        <v>43.5</v>
      </c>
    </row>
    <row r="46" spans="1:26" ht="29.25" customHeight="1">
      <c r="A46" s="179">
        <v>3</v>
      </c>
      <c r="B46" s="154" t="s">
        <v>111</v>
      </c>
      <c r="C46" s="157"/>
      <c r="D46" s="158"/>
      <c r="E46" s="157">
        <v>1222</v>
      </c>
      <c r="F46" s="158">
        <v>41061</v>
      </c>
      <c r="G46" s="166">
        <v>42979</v>
      </c>
      <c r="H46" s="170" t="s">
        <v>451</v>
      </c>
      <c r="I46" s="160">
        <v>21</v>
      </c>
      <c r="J46" s="160">
        <v>21</v>
      </c>
      <c r="K46" s="164">
        <v>641.4</v>
      </c>
      <c r="L46" s="160">
        <v>12</v>
      </c>
      <c r="M46" s="160">
        <v>7</v>
      </c>
      <c r="N46" s="160">
        <v>5</v>
      </c>
      <c r="O46" s="163">
        <f>P46+Q46</f>
        <v>430.3</v>
      </c>
      <c r="P46" s="163">
        <v>219.4</v>
      </c>
      <c r="Q46" s="163">
        <v>210.9</v>
      </c>
      <c r="R46" s="163"/>
      <c r="S46" s="163"/>
      <c r="T46" s="164">
        <f>O46*W46</f>
        <v>18718.099999999999</v>
      </c>
      <c r="U46" s="164">
        <f t="shared" si="7"/>
        <v>18718.099999999999</v>
      </c>
      <c r="V46" s="164">
        <f>T46-U46</f>
        <v>0</v>
      </c>
      <c r="W46" s="163">
        <v>43.5</v>
      </c>
    </row>
    <row r="47" spans="1:26" ht="29.25" customHeight="1">
      <c r="A47" s="156">
        <v>4</v>
      </c>
      <c r="B47" s="154" t="s">
        <v>99</v>
      </c>
      <c r="C47" s="157"/>
      <c r="D47" s="158"/>
      <c r="E47" s="157">
        <v>1412</v>
      </c>
      <c r="F47" s="158">
        <v>41088</v>
      </c>
      <c r="G47" s="166">
        <v>42979</v>
      </c>
      <c r="H47" s="170" t="s">
        <v>451</v>
      </c>
      <c r="I47" s="160">
        <v>27</v>
      </c>
      <c r="J47" s="160">
        <v>27</v>
      </c>
      <c r="K47" s="164">
        <v>509.5</v>
      </c>
      <c r="L47" s="160">
        <f>M47+N47</f>
        <v>10</v>
      </c>
      <c r="M47" s="160">
        <v>2</v>
      </c>
      <c r="N47" s="160">
        <v>8</v>
      </c>
      <c r="O47" s="163">
        <f t="shared" ref="O47:O53" si="10">P47+Q47</f>
        <v>509.5</v>
      </c>
      <c r="P47" s="163">
        <v>127.9</v>
      </c>
      <c r="Q47" s="163">
        <v>381.6</v>
      </c>
      <c r="R47" s="163"/>
      <c r="S47" s="163"/>
      <c r="T47" s="164">
        <f t="shared" ref="T47:T72" si="11">O47*W47</f>
        <v>22163.3</v>
      </c>
      <c r="U47" s="164">
        <f t="shared" si="7"/>
        <v>22163.3</v>
      </c>
      <c r="V47" s="164">
        <f t="shared" ref="V47:V56" si="12">T47-U47</f>
        <v>0</v>
      </c>
      <c r="W47" s="163">
        <v>43.5</v>
      </c>
    </row>
    <row r="48" spans="1:26" ht="29.25" customHeight="1">
      <c r="A48" s="179">
        <v>5</v>
      </c>
      <c r="B48" s="154" t="s">
        <v>100</v>
      </c>
      <c r="C48" s="157"/>
      <c r="D48" s="158"/>
      <c r="E48" s="157">
        <v>1413</v>
      </c>
      <c r="F48" s="158">
        <v>41088</v>
      </c>
      <c r="G48" s="166">
        <v>42979</v>
      </c>
      <c r="H48" s="170" t="s">
        <v>451</v>
      </c>
      <c r="I48" s="160">
        <v>32</v>
      </c>
      <c r="J48" s="160">
        <v>32</v>
      </c>
      <c r="K48" s="164">
        <v>508.2</v>
      </c>
      <c r="L48" s="160">
        <f>M48+N48</f>
        <v>15</v>
      </c>
      <c r="M48" s="160">
        <v>7</v>
      </c>
      <c r="N48" s="160">
        <v>8</v>
      </c>
      <c r="O48" s="163">
        <f t="shared" si="10"/>
        <v>508.2</v>
      </c>
      <c r="P48" s="163">
        <v>228.6</v>
      </c>
      <c r="Q48" s="163">
        <v>279.60000000000002</v>
      </c>
      <c r="R48" s="163"/>
      <c r="S48" s="163"/>
      <c r="T48" s="164">
        <f t="shared" si="11"/>
        <v>22106.7</v>
      </c>
      <c r="U48" s="164">
        <f t="shared" si="7"/>
        <v>22106.7</v>
      </c>
      <c r="V48" s="164">
        <f t="shared" si="12"/>
        <v>0</v>
      </c>
      <c r="W48" s="163">
        <v>43.5</v>
      </c>
      <c r="X48" s="53"/>
    </row>
    <row r="49" spans="1:26" ht="29.25" customHeight="1">
      <c r="A49" s="156">
        <v>6</v>
      </c>
      <c r="B49" s="154" t="s">
        <v>101</v>
      </c>
      <c r="C49" s="157"/>
      <c r="D49" s="158"/>
      <c r="E49" s="157">
        <v>2302</v>
      </c>
      <c r="F49" s="158">
        <v>41173</v>
      </c>
      <c r="G49" s="166">
        <v>42979</v>
      </c>
      <c r="H49" s="170" t="s">
        <v>451</v>
      </c>
      <c r="I49" s="160">
        <v>28</v>
      </c>
      <c r="J49" s="160">
        <v>28</v>
      </c>
      <c r="K49" s="164">
        <v>337.3</v>
      </c>
      <c r="L49" s="160">
        <f>M49+N49</f>
        <v>13</v>
      </c>
      <c r="M49" s="160">
        <v>5</v>
      </c>
      <c r="N49" s="160">
        <v>8</v>
      </c>
      <c r="O49" s="163">
        <f t="shared" si="10"/>
        <v>337.3</v>
      </c>
      <c r="P49" s="163">
        <v>125.5</v>
      </c>
      <c r="Q49" s="163">
        <v>211.8</v>
      </c>
      <c r="R49" s="163"/>
      <c r="S49" s="163"/>
      <c r="T49" s="164">
        <f t="shared" si="11"/>
        <v>14672.6</v>
      </c>
      <c r="U49" s="164">
        <f t="shared" si="7"/>
        <v>14672.6</v>
      </c>
      <c r="V49" s="164">
        <f t="shared" si="12"/>
        <v>0</v>
      </c>
      <c r="W49" s="163">
        <v>43.5</v>
      </c>
      <c r="X49" s="53"/>
    </row>
    <row r="50" spans="1:26" ht="29.25" customHeight="1">
      <c r="A50" s="179">
        <v>7</v>
      </c>
      <c r="B50" s="154" t="s">
        <v>102</v>
      </c>
      <c r="C50" s="157"/>
      <c r="D50" s="158"/>
      <c r="E50" s="157">
        <v>2301</v>
      </c>
      <c r="F50" s="158">
        <v>41173</v>
      </c>
      <c r="G50" s="166">
        <v>42979</v>
      </c>
      <c r="H50" s="170" t="s">
        <v>451</v>
      </c>
      <c r="I50" s="160">
        <v>30</v>
      </c>
      <c r="J50" s="160">
        <v>30</v>
      </c>
      <c r="K50" s="164">
        <v>433.2</v>
      </c>
      <c r="L50" s="160">
        <f>M50+N50</f>
        <v>16</v>
      </c>
      <c r="M50" s="160">
        <v>9</v>
      </c>
      <c r="N50" s="160">
        <v>7</v>
      </c>
      <c r="O50" s="163">
        <f t="shared" si="10"/>
        <v>433.2</v>
      </c>
      <c r="P50" s="163">
        <v>198.5</v>
      </c>
      <c r="Q50" s="163">
        <v>234.7</v>
      </c>
      <c r="R50" s="163"/>
      <c r="S50" s="163"/>
      <c r="T50" s="164">
        <f t="shared" si="11"/>
        <v>18844.2</v>
      </c>
      <c r="U50" s="164">
        <f t="shared" si="7"/>
        <v>18844.2</v>
      </c>
      <c r="V50" s="164">
        <f t="shared" si="12"/>
        <v>0</v>
      </c>
      <c r="W50" s="163">
        <v>43.5</v>
      </c>
      <c r="X50" s="54"/>
      <c r="Y50" s="54"/>
      <c r="Z50" s="40"/>
    </row>
    <row r="51" spans="1:26" ht="29.25" customHeight="1">
      <c r="A51" s="156">
        <v>8</v>
      </c>
      <c r="B51" s="154" t="s">
        <v>103</v>
      </c>
      <c r="C51" s="157"/>
      <c r="D51" s="158"/>
      <c r="E51" s="157">
        <v>2503</v>
      </c>
      <c r="F51" s="158">
        <v>41205</v>
      </c>
      <c r="G51" s="166">
        <v>42979</v>
      </c>
      <c r="H51" s="170" t="s">
        <v>451</v>
      </c>
      <c r="I51" s="160">
        <v>15</v>
      </c>
      <c r="J51" s="160">
        <v>15</v>
      </c>
      <c r="K51" s="164">
        <v>535</v>
      </c>
      <c r="L51" s="160">
        <v>12</v>
      </c>
      <c r="M51" s="160">
        <v>8</v>
      </c>
      <c r="N51" s="160">
        <v>4</v>
      </c>
      <c r="O51" s="163">
        <f t="shared" si="10"/>
        <v>437.5</v>
      </c>
      <c r="P51" s="163">
        <v>297.3</v>
      </c>
      <c r="Q51" s="163">
        <v>140.19999999999999</v>
      </c>
      <c r="R51" s="163"/>
      <c r="S51" s="163"/>
      <c r="T51" s="164">
        <f t="shared" si="11"/>
        <v>19031.3</v>
      </c>
      <c r="U51" s="164">
        <f>T51</f>
        <v>19031.3</v>
      </c>
      <c r="V51" s="164">
        <v>0</v>
      </c>
      <c r="W51" s="163">
        <v>43.5</v>
      </c>
      <c r="X51" s="54"/>
      <c r="Y51" s="54"/>
      <c r="Z51" s="40"/>
    </row>
    <row r="52" spans="1:26" ht="29.25" customHeight="1">
      <c r="A52" s="179">
        <v>9</v>
      </c>
      <c r="B52" s="154" t="s">
        <v>104</v>
      </c>
      <c r="C52" s="157"/>
      <c r="D52" s="158"/>
      <c r="E52" s="157">
        <v>2300</v>
      </c>
      <c r="F52" s="158">
        <v>41173</v>
      </c>
      <c r="G52" s="166">
        <v>42979</v>
      </c>
      <c r="H52" s="170" t="s">
        <v>451</v>
      </c>
      <c r="I52" s="160">
        <v>31</v>
      </c>
      <c r="J52" s="160">
        <v>31</v>
      </c>
      <c r="K52" s="164">
        <v>496.2</v>
      </c>
      <c r="L52" s="160">
        <f>M52+N52</f>
        <v>9</v>
      </c>
      <c r="M52" s="160">
        <v>6</v>
      </c>
      <c r="N52" s="160">
        <v>3</v>
      </c>
      <c r="O52" s="163">
        <f t="shared" si="10"/>
        <v>496</v>
      </c>
      <c r="P52" s="163">
        <v>304</v>
      </c>
      <c r="Q52" s="163">
        <v>192</v>
      </c>
      <c r="R52" s="163"/>
      <c r="S52" s="163"/>
      <c r="T52" s="164">
        <f t="shared" si="11"/>
        <v>21576</v>
      </c>
      <c r="U52" s="164">
        <f>T52</f>
        <v>21576</v>
      </c>
      <c r="V52" s="164">
        <f t="shared" si="12"/>
        <v>0</v>
      </c>
      <c r="W52" s="163">
        <v>43.5</v>
      </c>
    </row>
    <row r="53" spans="1:26" s="55" customFormat="1" ht="29.25" customHeight="1">
      <c r="A53" s="156">
        <v>10</v>
      </c>
      <c r="B53" s="154" t="s">
        <v>115</v>
      </c>
      <c r="C53" s="157" t="s">
        <v>116</v>
      </c>
      <c r="D53" s="158">
        <v>38733</v>
      </c>
      <c r="E53" s="157">
        <v>2505</v>
      </c>
      <c r="F53" s="158">
        <v>41206</v>
      </c>
      <c r="G53" s="166">
        <v>42979</v>
      </c>
      <c r="H53" s="170" t="s">
        <v>451</v>
      </c>
      <c r="I53" s="160">
        <v>8</v>
      </c>
      <c r="J53" s="160">
        <v>8</v>
      </c>
      <c r="K53" s="161">
        <v>174.5</v>
      </c>
      <c r="L53" s="160">
        <v>5</v>
      </c>
      <c r="M53" s="160">
        <v>4</v>
      </c>
      <c r="N53" s="160">
        <v>1</v>
      </c>
      <c r="O53" s="163">
        <f t="shared" si="10"/>
        <v>174.5</v>
      </c>
      <c r="P53" s="163">
        <v>131.19999999999999</v>
      </c>
      <c r="Q53" s="163">
        <v>43.3</v>
      </c>
      <c r="R53" s="163">
        <v>0</v>
      </c>
      <c r="S53" s="163">
        <v>0</v>
      </c>
      <c r="T53" s="164">
        <f t="shared" si="11"/>
        <v>7590.8</v>
      </c>
      <c r="U53" s="164">
        <f>T53</f>
        <v>7590.8</v>
      </c>
      <c r="V53" s="174">
        <f t="shared" si="12"/>
        <v>0</v>
      </c>
      <c r="W53" s="175">
        <v>43.5</v>
      </c>
    </row>
    <row r="54" spans="1:26" ht="29.25" customHeight="1">
      <c r="A54" s="179">
        <v>11</v>
      </c>
      <c r="B54" s="154" t="s">
        <v>118</v>
      </c>
      <c r="C54" s="157"/>
      <c r="D54" s="158"/>
      <c r="E54" s="157">
        <v>122</v>
      </c>
      <c r="F54" s="158">
        <v>41299</v>
      </c>
      <c r="G54" s="166">
        <v>42979</v>
      </c>
      <c r="H54" s="170" t="s">
        <v>451</v>
      </c>
      <c r="I54" s="160">
        <v>24</v>
      </c>
      <c r="J54" s="160">
        <v>24</v>
      </c>
      <c r="K54" s="161">
        <v>493.7</v>
      </c>
      <c r="L54" s="160">
        <v>10</v>
      </c>
      <c r="M54" s="160">
        <v>4</v>
      </c>
      <c r="N54" s="160">
        <v>6</v>
      </c>
      <c r="O54" s="163">
        <f>P54+Q54</f>
        <v>371.4</v>
      </c>
      <c r="P54" s="163">
        <v>142.6</v>
      </c>
      <c r="Q54" s="163">
        <v>228.8</v>
      </c>
      <c r="R54" s="163"/>
      <c r="S54" s="163"/>
      <c r="T54" s="164">
        <f t="shared" si="11"/>
        <v>16155.9</v>
      </c>
      <c r="U54" s="164">
        <f>T54-V54</f>
        <v>14234.2</v>
      </c>
      <c r="V54" s="174">
        <v>1921.7</v>
      </c>
      <c r="W54" s="175">
        <v>43.5</v>
      </c>
      <c r="X54" s="53"/>
    </row>
    <row r="55" spans="1:26" ht="29.25" customHeight="1">
      <c r="A55" s="156">
        <v>12</v>
      </c>
      <c r="B55" s="154" t="s">
        <v>119</v>
      </c>
      <c r="C55" s="157"/>
      <c r="D55" s="158"/>
      <c r="E55" s="157">
        <v>2663</v>
      </c>
      <c r="F55" s="158">
        <v>41225</v>
      </c>
      <c r="G55" s="166">
        <v>42979</v>
      </c>
      <c r="H55" s="170" t="s">
        <v>451</v>
      </c>
      <c r="I55" s="160">
        <v>26</v>
      </c>
      <c r="J55" s="160">
        <v>26</v>
      </c>
      <c r="K55" s="161">
        <v>505.1</v>
      </c>
      <c r="L55" s="160">
        <v>9</v>
      </c>
      <c r="M55" s="160">
        <v>6</v>
      </c>
      <c r="N55" s="160">
        <v>3</v>
      </c>
      <c r="O55" s="163">
        <v>505.1</v>
      </c>
      <c r="P55" s="163">
        <v>333.6</v>
      </c>
      <c r="Q55" s="163">
        <v>171.5</v>
      </c>
      <c r="R55" s="163"/>
      <c r="S55" s="163"/>
      <c r="T55" s="164">
        <f t="shared" si="11"/>
        <v>21971.9</v>
      </c>
      <c r="U55" s="164">
        <v>0</v>
      </c>
      <c r="V55" s="174">
        <f t="shared" si="12"/>
        <v>21971.9</v>
      </c>
      <c r="W55" s="175">
        <v>43.5</v>
      </c>
      <c r="X55" s="53"/>
    </row>
    <row r="56" spans="1:26" s="55" customFormat="1" ht="29.25" customHeight="1">
      <c r="A56" s="179">
        <v>13</v>
      </c>
      <c r="B56" s="154" t="s">
        <v>120</v>
      </c>
      <c r="C56" s="157"/>
      <c r="D56" s="158"/>
      <c r="E56" s="157">
        <v>2787</v>
      </c>
      <c r="F56" s="158">
        <v>40907</v>
      </c>
      <c r="G56" s="166">
        <v>42979</v>
      </c>
      <c r="H56" s="170" t="s">
        <v>451</v>
      </c>
      <c r="I56" s="160">
        <v>0</v>
      </c>
      <c r="J56" s="160">
        <v>0</v>
      </c>
      <c r="K56" s="161">
        <v>784.1</v>
      </c>
      <c r="L56" s="160">
        <v>0</v>
      </c>
      <c r="M56" s="160">
        <v>0</v>
      </c>
      <c r="N56" s="160">
        <v>0</v>
      </c>
      <c r="O56" s="181" t="s">
        <v>121</v>
      </c>
      <c r="P56" s="182"/>
      <c r="Q56" s="182"/>
      <c r="R56" s="182"/>
      <c r="S56" s="182"/>
      <c r="T56" s="163">
        <v>0</v>
      </c>
      <c r="U56" s="164">
        <v>0</v>
      </c>
      <c r="V56" s="174">
        <f t="shared" si="12"/>
        <v>0</v>
      </c>
      <c r="W56" s="175">
        <v>43.5</v>
      </c>
    </row>
    <row r="57" spans="1:26" s="55" customFormat="1" ht="29.25" customHeight="1">
      <c r="A57" s="156">
        <v>14</v>
      </c>
      <c r="B57" s="167" t="s">
        <v>96</v>
      </c>
      <c r="C57" s="157"/>
      <c r="D57" s="158"/>
      <c r="E57" s="157">
        <v>2192</v>
      </c>
      <c r="F57" s="158">
        <v>41508</v>
      </c>
      <c r="G57" s="166">
        <v>42979</v>
      </c>
      <c r="H57" s="170" t="s">
        <v>451</v>
      </c>
      <c r="I57" s="160">
        <v>21</v>
      </c>
      <c r="J57" s="160">
        <v>21</v>
      </c>
      <c r="K57" s="164">
        <v>584.70000000000005</v>
      </c>
      <c r="L57" s="160">
        <v>20</v>
      </c>
      <c r="M57" s="160">
        <v>7</v>
      </c>
      <c r="N57" s="160">
        <v>13</v>
      </c>
      <c r="O57" s="164">
        <v>426.5</v>
      </c>
      <c r="P57" s="164">
        <v>208.2</v>
      </c>
      <c r="Q57" s="164">
        <v>218.3</v>
      </c>
      <c r="R57" s="163"/>
      <c r="S57" s="163"/>
      <c r="T57" s="164">
        <f>O57*W57</f>
        <v>18552.8</v>
      </c>
      <c r="U57" s="164">
        <v>0</v>
      </c>
      <c r="V57" s="164">
        <f>T57-U57</f>
        <v>18552.8</v>
      </c>
      <c r="W57" s="163">
        <v>43.5</v>
      </c>
    </row>
    <row r="58" spans="1:26" s="55" customFormat="1" ht="29.25" customHeight="1">
      <c r="A58" s="179">
        <v>15</v>
      </c>
      <c r="B58" s="167" t="s">
        <v>97</v>
      </c>
      <c r="C58" s="157"/>
      <c r="D58" s="158"/>
      <c r="E58" s="157">
        <v>1922</v>
      </c>
      <c r="F58" s="158">
        <v>41481</v>
      </c>
      <c r="G58" s="166">
        <v>42979</v>
      </c>
      <c r="H58" s="170" t="s">
        <v>451</v>
      </c>
      <c r="I58" s="160">
        <v>31</v>
      </c>
      <c r="J58" s="160">
        <v>31</v>
      </c>
      <c r="K58" s="164">
        <v>337.5</v>
      </c>
      <c r="L58" s="160">
        <v>13</v>
      </c>
      <c r="M58" s="160">
        <v>1</v>
      </c>
      <c r="N58" s="160">
        <v>12</v>
      </c>
      <c r="O58" s="164">
        <v>337.5</v>
      </c>
      <c r="P58" s="164">
        <v>23.3</v>
      </c>
      <c r="Q58" s="164">
        <v>314.2</v>
      </c>
      <c r="R58" s="163"/>
      <c r="S58" s="163"/>
      <c r="T58" s="164">
        <f>O58*W58</f>
        <v>14681.3</v>
      </c>
      <c r="U58" s="164">
        <v>0</v>
      </c>
      <c r="V58" s="164">
        <f>T58-U58</f>
        <v>14681.3</v>
      </c>
      <c r="W58" s="163">
        <v>43.5</v>
      </c>
    </row>
    <row r="59" spans="1:26" s="55" customFormat="1" ht="29.25" customHeight="1">
      <c r="A59" s="156">
        <v>16</v>
      </c>
      <c r="B59" s="167" t="s">
        <v>98</v>
      </c>
      <c r="C59" s="157"/>
      <c r="D59" s="158"/>
      <c r="E59" s="157">
        <v>1572</v>
      </c>
      <c r="F59" s="158">
        <v>41449</v>
      </c>
      <c r="G59" s="166">
        <v>42979</v>
      </c>
      <c r="H59" s="170" t="s">
        <v>451</v>
      </c>
      <c r="I59" s="160">
        <v>32</v>
      </c>
      <c r="J59" s="160">
        <v>32</v>
      </c>
      <c r="K59" s="164">
        <v>440.2</v>
      </c>
      <c r="L59" s="160">
        <v>14</v>
      </c>
      <c r="M59" s="160">
        <v>12</v>
      </c>
      <c r="N59" s="160">
        <v>2</v>
      </c>
      <c r="O59" s="164">
        <v>420.6</v>
      </c>
      <c r="P59" s="164">
        <v>348.5</v>
      </c>
      <c r="Q59" s="164">
        <v>72.099999999999994</v>
      </c>
      <c r="R59" s="163"/>
      <c r="S59" s="163"/>
      <c r="T59" s="164">
        <f>O59*W59</f>
        <v>18296.099999999999</v>
      </c>
      <c r="U59" s="164">
        <v>0</v>
      </c>
      <c r="V59" s="164">
        <f>T59-U59</f>
        <v>18296.099999999999</v>
      </c>
      <c r="W59" s="163">
        <v>43.5</v>
      </c>
    </row>
    <row r="60" spans="1:26" s="55" customFormat="1" ht="29.25" customHeight="1">
      <c r="A60" s="179">
        <v>17</v>
      </c>
      <c r="B60" s="154" t="s">
        <v>382</v>
      </c>
      <c r="C60" s="157"/>
      <c r="D60" s="158"/>
      <c r="E60" s="157">
        <v>2326</v>
      </c>
      <c r="F60" s="158">
        <v>41526</v>
      </c>
      <c r="G60" s="166">
        <v>42979</v>
      </c>
      <c r="H60" s="170" t="s">
        <v>451</v>
      </c>
      <c r="I60" s="160">
        <v>27</v>
      </c>
      <c r="J60" s="160">
        <v>27</v>
      </c>
      <c r="K60" s="161">
        <v>497.7</v>
      </c>
      <c r="L60" s="160">
        <v>12</v>
      </c>
      <c r="M60" s="160">
        <v>7</v>
      </c>
      <c r="N60" s="160">
        <v>5</v>
      </c>
      <c r="O60" s="163">
        <v>428.3</v>
      </c>
      <c r="P60" s="163">
        <v>265</v>
      </c>
      <c r="Q60" s="163">
        <v>163.30000000000001</v>
      </c>
      <c r="R60" s="163"/>
      <c r="S60" s="163"/>
      <c r="T60" s="164">
        <f t="shared" si="11"/>
        <v>18631.099999999999</v>
      </c>
      <c r="U60" s="164">
        <v>0</v>
      </c>
      <c r="V60" s="164">
        <f t="shared" ref="V60:V74" si="13">T60-U60</f>
        <v>18631.099999999999</v>
      </c>
      <c r="W60" s="175">
        <v>43.5</v>
      </c>
    </row>
    <row r="61" spans="1:26" s="55" customFormat="1" ht="29.25" customHeight="1">
      <c r="A61" s="156">
        <v>18</v>
      </c>
      <c r="B61" s="154" t="s">
        <v>401</v>
      </c>
      <c r="C61" s="157"/>
      <c r="D61" s="158"/>
      <c r="E61" s="157">
        <v>3334</v>
      </c>
      <c r="F61" s="158">
        <v>41600</v>
      </c>
      <c r="G61" s="166">
        <v>42979</v>
      </c>
      <c r="H61" s="170" t="s">
        <v>451</v>
      </c>
      <c r="I61" s="160">
        <v>25</v>
      </c>
      <c r="J61" s="160">
        <v>25</v>
      </c>
      <c r="K61" s="161">
        <v>505.1</v>
      </c>
      <c r="L61" s="160">
        <v>15</v>
      </c>
      <c r="M61" s="160">
        <v>6</v>
      </c>
      <c r="N61" s="160">
        <v>9</v>
      </c>
      <c r="O61" s="163">
        <v>466.3</v>
      </c>
      <c r="P61" s="163">
        <v>180</v>
      </c>
      <c r="Q61" s="163">
        <v>286.3</v>
      </c>
      <c r="R61" s="163"/>
      <c r="S61" s="163"/>
      <c r="T61" s="164">
        <f t="shared" si="11"/>
        <v>20284.099999999999</v>
      </c>
      <c r="U61" s="164">
        <v>0</v>
      </c>
      <c r="V61" s="164">
        <f t="shared" si="13"/>
        <v>20284.099999999999</v>
      </c>
      <c r="W61" s="175">
        <v>43.5</v>
      </c>
    </row>
    <row r="62" spans="1:26" s="55" customFormat="1" ht="29.25" customHeight="1">
      <c r="A62" s="179">
        <v>19</v>
      </c>
      <c r="B62" s="154" t="s">
        <v>381</v>
      </c>
      <c r="C62" s="157"/>
      <c r="D62" s="158"/>
      <c r="E62" s="157">
        <v>3458</v>
      </c>
      <c r="F62" s="158">
        <v>41605</v>
      </c>
      <c r="G62" s="166">
        <v>42979</v>
      </c>
      <c r="H62" s="170" t="s">
        <v>451</v>
      </c>
      <c r="I62" s="160">
        <v>33</v>
      </c>
      <c r="J62" s="160">
        <v>33</v>
      </c>
      <c r="K62" s="161">
        <v>438.9</v>
      </c>
      <c r="L62" s="160">
        <v>11</v>
      </c>
      <c r="M62" s="160">
        <v>5</v>
      </c>
      <c r="N62" s="160">
        <v>6</v>
      </c>
      <c r="O62" s="163">
        <v>421.5</v>
      </c>
      <c r="P62" s="163">
        <v>210.9</v>
      </c>
      <c r="Q62" s="163">
        <v>210.6</v>
      </c>
      <c r="R62" s="163"/>
      <c r="S62" s="163"/>
      <c r="T62" s="164">
        <f t="shared" si="11"/>
        <v>18335.3</v>
      </c>
      <c r="U62" s="164">
        <v>0</v>
      </c>
      <c r="V62" s="164">
        <f t="shared" si="13"/>
        <v>18335.3</v>
      </c>
      <c r="W62" s="175">
        <v>43.5</v>
      </c>
    </row>
    <row r="63" spans="1:26" s="55" customFormat="1" ht="29.25" customHeight="1">
      <c r="A63" s="156">
        <v>20</v>
      </c>
      <c r="B63" s="183" t="s">
        <v>223</v>
      </c>
      <c r="C63" s="157"/>
      <c r="D63" s="158"/>
      <c r="E63" s="157">
        <v>78</v>
      </c>
      <c r="F63" s="158">
        <v>41654</v>
      </c>
      <c r="G63" s="166">
        <v>42979</v>
      </c>
      <c r="H63" s="170" t="s">
        <v>451</v>
      </c>
      <c r="I63" s="160">
        <v>46</v>
      </c>
      <c r="J63" s="160">
        <v>46</v>
      </c>
      <c r="K63" s="161">
        <v>851.5</v>
      </c>
      <c r="L63" s="160">
        <v>24</v>
      </c>
      <c r="M63" s="160">
        <v>16</v>
      </c>
      <c r="N63" s="160">
        <v>8</v>
      </c>
      <c r="O63" s="163">
        <v>851.5</v>
      </c>
      <c r="P63" s="163">
        <v>493.8</v>
      </c>
      <c r="Q63" s="163">
        <v>329.7</v>
      </c>
      <c r="R63" s="163"/>
      <c r="S63" s="163"/>
      <c r="T63" s="164">
        <f t="shared" si="11"/>
        <v>37040.300000000003</v>
      </c>
      <c r="U63" s="164">
        <v>0</v>
      </c>
      <c r="V63" s="164">
        <f t="shared" si="13"/>
        <v>37040.300000000003</v>
      </c>
      <c r="W63" s="175">
        <v>43.5</v>
      </c>
    </row>
    <row r="64" spans="1:26" s="55" customFormat="1" ht="29.25" customHeight="1">
      <c r="A64" s="179">
        <v>21</v>
      </c>
      <c r="B64" s="183" t="s">
        <v>209</v>
      </c>
      <c r="C64" s="157"/>
      <c r="D64" s="158"/>
      <c r="E64" s="157">
        <v>566</v>
      </c>
      <c r="F64" s="158">
        <v>41698</v>
      </c>
      <c r="G64" s="166">
        <v>42979</v>
      </c>
      <c r="H64" s="170" t="s">
        <v>451</v>
      </c>
      <c r="I64" s="160">
        <v>41</v>
      </c>
      <c r="J64" s="160">
        <v>41</v>
      </c>
      <c r="K64" s="161">
        <v>531.20000000000005</v>
      </c>
      <c r="L64" s="160">
        <v>19</v>
      </c>
      <c r="M64" s="160">
        <v>15</v>
      </c>
      <c r="N64" s="160">
        <v>4</v>
      </c>
      <c r="O64" s="163">
        <v>492</v>
      </c>
      <c r="P64" s="163">
        <v>352.8</v>
      </c>
      <c r="Q64" s="163">
        <v>139.19999999999999</v>
      </c>
      <c r="R64" s="163"/>
      <c r="S64" s="163"/>
      <c r="T64" s="164">
        <f t="shared" si="11"/>
        <v>21402</v>
      </c>
      <c r="U64" s="164">
        <v>0</v>
      </c>
      <c r="V64" s="164">
        <f t="shared" si="13"/>
        <v>21402</v>
      </c>
      <c r="W64" s="175">
        <v>43.5</v>
      </c>
    </row>
    <row r="65" spans="1:26" s="55" customFormat="1" ht="29.25" customHeight="1">
      <c r="A65" s="156">
        <v>22</v>
      </c>
      <c r="B65" s="183" t="s">
        <v>196</v>
      </c>
      <c r="C65" s="157"/>
      <c r="D65" s="158"/>
      <c r="E65" s="157">
        <v>565</v>
      </c>
      <c r="F65" s="158">
        <v>41698</v>
      </c>
      <c r="G65" s="166">
        <v>42979</v>
      </c>
      <c r="H65" s="170" t="s">
        <v>451</v>
      </c>
      <c r="I65" s="160">
        <v>49</v>
      </c>
      <c r="J65" s="160">
        <v>49</v>
      </c>
      <c r="K65" s="161">
        <v>578.79999999999995</v>
      </c>
      <c r="L65" s="160">
        <v>19</v>
      </c>
      <c r="M65" s="160">
        <v>13</v>
      </c>
      <c r="N65" s="160">
        <v>6</v>
      </c>
      <c r="O65" s="163">
        <v>578.79999999999995</v>
      </c>
      <c r="P65" s="163">
        <v>332.9</v>
      </c>
      <c r="Q65" s="163">
        <v>245.9</v>
      </c>
      <c r="R65" s="163"/>
      <c r="S65" s="163"/>
      <c r="T65" s="164">
        <f t="shared" si="11"/>
        <v>25177.8</v>
      </c>
      <c r="U65" s="164">
        <v>0</v>
      </c>
      <c r="V65" s="164">
        <f t="shared" si="13"/>
        <v>25177.8</v>
      </c>
      <c r="W65" s="175">
        <v>43.5</v>
      </c>
    </row>
    <row r="66" spans="1:26" s="55" customFormat="1" ht="29.25" customHeight="1">
      <c r="A66" s="179">
        <v>23</v>
      </c>
      <c r="B66" s="183" t="s">
        <v>293</v>
      </c>
      <c r="C66" s="157"/>
      <c r="D66" s="158"/>
      <c r="E66" s="157">
        <v>567</v>
      </c>
      <c r="F66" s="158">
        <v>41698</v>
      </c>
      <c r="G66" s="166">
        <v>42979</v>
      </c>
      <c r="H66" s="170" t="s">
        <v>451</v>
      </c>
      <c r="I66" s="160">
        <v>23</v>
      </c>
      <c r="J66" s="160">
        <v>23</v>
      </c>
      <c r="K66" s="161">
        <v>358</v>
      </c>
      <c r="L66" s="160">
        <v>9</v>
      </c>
      <c r="M66" s="160">
        <v>3</v>
      </c>
      <c r="N66" s="160">
        <v>6</v>
      </c>
      <c r="O66" s="163">
        <v>313.10000000000002</v>
      </c>
      <c r="P66" s="163">
        <v>89.4</v>
      </c>
      <c r="Q66" s="163">
        <v>223.7</v>
      </c>
      <c r="R66" s="163"/>
      <c r="S66" s="163"/>
      <c r="T66" s="164">
        <f t="shared" si="11"/>
        <v>13619.9</v>
      </c>
      <c r="U66" s="164">
        <v>0</v>
      </c>
      <c r="V66" s="164">
        <f t="shared" si="13"/>
        <v>13619.9</v>
      </c>
      <c r="W66" s="175">
        <v>43.5</v>
      </c>
    </row>
    <row r="67" spans="1:26" s="55" customFormat="1" ht="29.25" customHeight="1">
      <c r="A67" s="156">
        <v>24</v>
      </c>
      <c r="B67" s="183" t="s">
        <v>268</v>
      </c>
      <c r="C67" s="157"/>
      <c r="D67" s="158"/>
      <c r="E67" s="157">
        <v>564</v>
      </c>
      <c r="F67" s="158">
        <v>41698</v>
      </c>
      <c r="G67" s="166">
        <v>42979</v>
      </c>
      <c r="H67" s="170" t="s">
        <v>451</v>
      </c>
      <c r="I67" s="160">
        <v>22</v>
      </c>
      <c r="J67" s="160">
        <v>22</v>
      </c>
      <c r="K67" s="161">
        <v>356.4</v>
      </c>
      <c r="L67" s="160">
        <v>8</v>
      </c>
      <c r="M67" s="160">
        <v>5</v>
      </c>
      <c r="N67" s="160">
        <v>3</v>
      </c>
      <c r="O67" s="163">
        <v>356.4</v>
      </c>
      <c r="P67" s="163">
        <v>223.1</v>
      </c>
      <c r="Q67" s="163">
        <v>133.30000000000001</v>
      </c>
      <c r="R67" s="163"/>
      <c r="S67" s="163"/>
      <c r="T67" s="164">
        <f t="shared" si="11"/>
        <v>15503.4</v>
      </c>
      <c r="U67" s="164">
        <v>0</v>
      </c>
      <c r="V67" s="164">
        <f t="shared" si="13"/>
        <v>15503.4</v>
      </c>
      <c r="W67" s="175">
        <v>43.5</v>
      </c>
    </row>
    <row r="68" spans="1:26" s="55" customFormat="1" ht="29.25" customHeight="1">
      <c r="A68" s="179">
        <v>25</v>
      </c>
      <c r="B68" s="183" t="s">
        <v>192</v>
      </c>
      <c r="C68" s="157"/>
      <c r="D68" s="158"/>
      <c r="E68" s="157">
        <v>693</v>
      </c>
      <c r="F68" s="158">
        <v>41711</v>
      </c>
      <c r="G68" s="166">
        <v>42979</v>
      </c>
      <c r="H68" s="170" t="s">
        <v>451</v>
      </c>
      <c r="I68" s="160">
        <v>55</v>
      </c>
      <c r="J68" s="160">
        <v>55</v>
      </c>
      <c r="K68" s="161">
        <v>693.8</v>
      </c>
      <c r="L68" s="160">
        <v>19</v>
      </c>
      <c r="M68" s="160">
        <v>7</v>
      </c>
      <c r="N68" s="160">
        <v>12</v>
      </c>
      <c r="O68" s="163">
        <v>615.70000000000005</v>
      </c>
      <c r="P68" s="163">
        <v>175.5</v>
      </c>
      <c r="Q68" s="163">
        <v>440.2</v>
      </c>
      <c r="R68" s="163"/>
      <c r="S68" s="163"/>
      <c r="T68" s="164">
        <f t="shared" si="11"/>
        <v>26783</v>
      </c>
      <c r="U68" s="164">
        <v>0</v>
      </c>
      <c r="V68" s="164">
        <f t="shared" si="13"/>
        <v>26783</v>
      </c>
      <c r="W68" s="175">
        <v>43.5</v>
      </c>
    </row>
    <row r="69" spans="1:26" s="55" customFormat="1" ht="29.25" customHeight="1">
      <c r="A69" s="156">
        <v>26</v>
      </c>
      <c r="B69" s="183" t="s">
        <v>215</v>
      </c>
      <c r="C69" s="157"/>
      <c r="D69" s="158"/>
      <c r="E69" s="157">
        <v>691</v>
      </c>
      <c r="F69" s="158">
        <v>41711</v>
      </c>
      <c r="G69" s="166">
        <v>42979</v>
      </c>
      <c r="H69" s="170" t="s">
        <v>451</v>
      </c>
      <c r="I69" s="160">
        <v>41</v>
      </c>
      <c r="J69" s="160">
        <v>41</v>
      </c>
      <c r="K69" s="161">
        <v>586.9</v>
      </c>
      <c r="L69" s="160">
        <v>19</v>
      </c>
      <c r="M69" s="160">
        <v>11</v>
      </c>
      <c r="N69" s="160">
        <v>8</v>
      </c>
      <c r="O69" s="163">
        <v>558.6</v>
      </c>
      <c r="P69" s="163">
        <v>325.2</v>
      </c>
      <c r="Q69" s="163">
        <v>233.4</v>
      </c>
      <c r="R69" s="163"/>
      <c r="S69" s="163"/>
      <c r="T69" s="164">
        <f t="shared" si="11"/>
        <v>24299.1</v>
      </c>
      <c r="U69" s="164">
        <v>0</v>
      </c>
      <c r="V69" s="164">
        <f t="shared" si="13"/>
        <v>24299.1</v>
      </c>
      <c r="W69" s="175">
        <v>43.5</v>
      </c>
    </row>
    <row r="70" spans="1:26" s="55" customFormat="1" ht="29.25" customHeight="1">
      <c r="A70" s="179">
        <v>27</v>
      </c>
      <c r="B70" s="183" t="s">
        <v>334</v>
      </c>
      <c r="C70" s="157"/>
      <c r="D70" s="158"/>
      <c r="E70" s="157">
        <v>692</v>
      </c>
      <c r="F70" s="158">
        <v>41711</v>
      </c>
      <c r="G70" s="166">
        <v>42979</v>
      </c>
      <c r="H70" s="170" t="s">
        <v>451</v>
      </c>
      <c r="I70" s="160">
        <v>21</v>
      </c>
      <c r="J70" s="160">
        <v>21</v>
      </c>
      <c r="K70" s="161">
        <v>434.5</v>
      </c>
      <c r="L70" s="160">
        <v>10</v>
      </c>
      <c r="M70" s="160">
        <v>7</v>
      </c>
      <c r="N70" s="160">
        <v>3</v>
      </c>
      <c r="O70" s="163">
        <v>391.2</v>
      </c>
      <c r="P70" s="163">
        <v>222</v>
      </c>
      <c r="Q70" s="163">
        <v>169.2</v>
      </c>
      <c r="R70" s="163"/>
      <c r="S70" s="163"/>
      <c r="T70" s="164">
        <f t="shared" si="11"/>
        <v>17017.2</v>
      </c>
      <c r="U70" s="164">
        <v>0</v>
      </c>
      <c r="V70" s="164">
        <f t="shared" si="13"/>
        <v>17017.2</v>
      </c>
      <c r="W70" s="175">
        <v>43.5</v>
      </c>
    </row>
    <row r="71" spans="1:26" s="55" customFormat="1" ht="29.25" customHeight="1">
      <c r="A71" s="156">
        <v>28</v>
      </c>
      <c r="B71" s="183" t="s">
        <v>222</v>
      </c>
      <c r="C71" s="157"/>
      <c r="D71" s="158"/>
      <c r="E71" s="157">
        <v>690</v>
      </c>
      <c r="F71" s="158">
        <v>41711</v>
      </c>
      <c r="G71" s="166">
        <v>42979</v>
      </c>
      <c r="H71" s="170" t="s">
        <v>451</v>
      </c>
      <c r="I71" s="160">
        <v>31</v>
      </c>
      <c r="J71" s="160">
        <v>31</v>
      </c>
      <c r="K71" s="161">
        <v>556.20000000000005</v>
      </c>
      <c r="L71" s="160">
        <v>17</v>
      </c>
      <c r="M71" s="160">
        <v>14</v>
      </c>
      <c r="N71" s="160">
        <v>3</v>
      </c>
      <c r="O71" s="163">
        <v>556.20000000000005</v>
      </c>
      <c r="P71" s="163">
        <v>466.3</v>
      </c>
      <c r="Q71" s="163">
        <v>89.9</v>
      </c>
      <c r="R71" s="163"/>
      <c r="S71" s="163"/>
      <c r="T71" s="164">
        <f t="shared" si="11"/>
        <v>24194.7</v>
      </c>
      <c r="U71" s="164">
        <v>0</v>
      </c>
      <c r="V71" s="164">
        <f t="shared" si="13"/>
        <v>24194.7</v>
      </c>
      <c r="W71" s="175">
        <v>43.5</v>
      </c>
    </row>
    <row r="72" spans="1:26" s="55" customFormat="1" ht="29.25" customHeight="1">
      <c r="A72" s="179">
        <v>29</v>
      </c>
      <c r="B72" s="183" t="s">
        <v>284</v>
      </c>
      <c r="C72" s="157"/>
      <c r="D72" s="158"/>
      <c r="E72" s="157">
        <v>746</v>
      </c>
      <c r="F72" s="158">
        <v>41717</v>
      </c>
      <c r="G72" s="166">
        <v>42979</v>
      </c>
      <c r="H72" s="170" t="s">
        <v>451</v>
      </c>
      <c r="I72" s="160">
        <v>29</v>
      </c>
      <c r="J72" s="160">
        <v>29</v>
      </c>
      <c r="K72" s="184">
        <v>344.8</v>
      </c>
      <c r="L72" s="160">
        <v>12</v>
      </c>
      <c r="M72" s="160">
        <v>5</v>
      </c>
      <c r="N72" s="160">
        <v>7</v>
      </c>
      <c r="O72" s="184">
        <v>344.8</v>
      </c>
      <c r="P72" s="163">
        <v>143</v>
      </c>
      <c r="Q72" s="163">
        <v>201.8</v>
      </c>
      <c r="R72" s="163"/>
      <c r="S72" s="163"/>
      <c r="T72" s="164">
        <f t="shared" si="11"/>
        <v>14998.8</v>
      </c>
      <c r="U72" s="164">
        <v>0</v>
      </c>
      <c r="V72" s="164">
        <f t="shared" si="13"/>
        <v>14998.8</v>
      </c>
      <c r="W72" s="175">
        <v>43.5</v>
      </c>
    </row>
    <row r="73" spans="1:26" s="55" customFormat="1" ht="29.25" customHeight="1">
      <c r="A73" s="156">
        <v>30</v>
      </c>
      <c r="B73" s="154" t="s">
        <v>114</v>
      </c>
      <c r="C73" s="157"/>
      <c r="D73" s="158"/>
      <c r="E73" s="157">
        <v>152</v>
      </c>
      <c r="F73" s="158">
        <v>41303</v>
      </c>
      <c r="G73" s="166">
        <v>43100</v>
      </c>
      <c r="H73" s="170" t="s">
        <v>450</v>
      </c>
      <c r="I73" s="160">
        <v>1</v>
      </c>
      <c r="J73" s="160">
        <v>1</v>
      </c>
      <c r="K73" s="164">
        <v>482.8</v>
      </c>
      <c r="L73" s="160">
        <v>1</v>
      </c>
      <c r="M73" s="160">
        <v>1</v>
      </c>
      <c r="N73" s="160">
        <v>0</v>
      </c>
      <c r="O73" s="163">
        <f>P73+Q73</f>
        <v>42.1</v>
      </c>
      <c r="P73" s="163">
        <v>42.1</v>
      </c>
      <c r="Q73" s="163">
        <v>0</v>
      </c>
      <c r="R73" s="163"/>
      <c r="S73" s="163"/>
      <c r="T73" s="164">
        <v>245.5</v>
      </c>
      <c r="U73" s="164">
        <v>0</v>
      </c>
      <c r="V73" s="164">
        <f t="shared" si="13"/>
        <v>245.5</v>
      </c>
      <c r="W73" s="163" t="s">
        <v>435</v>
      </c>
    </row>
    <row r="74" spans="1:26" s="56" customFormat="1" ht="29.25" customHeight="1">
      <c r="A74" s="277" t="s">
        <v>447</v>
      </c>
      <c r="B74" s="278"/>
      <c r="C74" s="278"/>
      <c r="D74" s="278"/>
      <c r="E74" s="278"/>
      <c r="F74" s="278"/>
      <c r="G74" s="278"/>
      <c r="H74" s="278"/>
      <c r="I74" s="185">
        <f>SUM(I45:I73)</f>
        <v>805</v>
      </c>
      <c r="J74" s="185">
        <f>SUM(J47:J71)</f>
        <v>719</v>
      </c>
      <c r="K74" s="187">
        <f t="shared" ref="K74:Q74" si="14">SUM(K45:K73)</f>
        <v>14431.5</v>
      </c>
      <c r="L74" s="172">
        <f t="shared" si="14"/>
        <v>365</v>
      </c>
      <c r="M74" s="185">
        <f t="shared" si="14"/>
        <v>195</v>
      </c>
      <c r="N74" s="185">
        <f t="shared" si="14"/>
        <v>170</v>
      </c>
      <c r="O74" s="187">
        <f t="shared" si="14"/>
        <v>12238.4</v>
      </c>
      <c r="P74" s="187">
        <f t="shared" si="14"/>
        <v>6306.8</v>
      </c>
      <c r="Q74" s="187">
        <f t="shared" si="14"/>
        <v>5903.6</v>
      </c>
      <c r="R74" s="187"/>
      <c r="S74" s="186"/>
      <c r="T74" s="187">
        <f>SUM(T44:T73)</f>
        <v>532956</v>
      </c>
      <c r="U74" s="187">
        <f>SUM(U44:U73)</f>
        <v>180000</v>
      </c>
      <c r="V74" s="153">
        <f t="shared" si="13"/>
        <v>352956</v>
      </c>
      <c r="W74" s="173" t="s">
        <v>439</v>
      </c>
    </row>
    <row r="75" spans="1:26">
      <c r="A75" s="57"/>
      <c r="B75" s="58"/>
      <c r="C75" s="58"/>
      <c r="D75" s="58"/>
      <c r="E75" s="59"/>
      <c r="F75" s="60"/>
      <c r="G75" s="61"/>
      <c r="H75" s="60"/>
      <c r="I75" s="61"/>
      <c r="J75" s="61"/>
      <c r="K75" s="40"/>
      <c r="L75" s="62"/>
      <c r="M75" s="54"/>
      <c r="N75" s="54"/>
      <c r="O75" s="54"/>
      <c r="P75" s="54"/>
      <c r="Q75" s="54"/>
      <c r="R75" s="54"/>
      <c r="S75" s="40"/>
      <c r="T75" s="40"/>
      <c r="U75" s="54"/>
      <c r="V75" s="124"/>
      <c r="W75" s="40"/>
      <c r="X75" s="53"/>
    </row>
    <row r="76" spans="1:26">
      <c r="A76" s="57"/>
      <c r="B76" s="58"/>
      <c r="C76" s="58"/>
      <c r="D76" s="58"/>
      <c r="E76" s="59"/>
      <c r="F76" s="60"/>
      <c r="G76" s="61"/>
      <c r="H76" s="60"/>
      <c r="I76" s="61"/>
      <c r="J76" s="61"/>
      <c r="K76" s="40"/>
      <c r="L76" s="62"/>
      <c r="M76" s="54"/>
      <c r="N76" s="54"/>
      <c r="O76" s="54"/>
      <c r="P76" s="54"/>
      <c r="Q76" s="54"/>
      <c r="R76" s="54"/>
      <c r="S76" s="40"/>
      <c r="T76" s="40"/>
      <c r="U76" s="54"/>
      <c r="V76" s="54"/>
      <c r="W76" s="40"/>
      <c r="X76" s="53"/>
      <c r="Z76" s="125"/>
    </row>
    <row r="77" spans="1:26">
      <c r="A77" s="57"/>
      <c r="B77" s="58"/>
      <c r="C77" s="58"/>
      <c r="D77" s="58"/>
      <c r="E77" s="59"/>
      <c r="F77" s="60"/>
      <c r="G77" s="61"/>
      <c r="H77" s="60"/>
      <c r="I77" s="61"/>
      <c r="J77" s="61"/>
      <c r="K77" s="40"/>
      <c r="L77" s="62"/>
      <c r="M77" s="54"/>
      <c r="N77" s="54"/>
      <c r="O77" s="54"/>
      <c r="P77" s="54"/>
      <c r="Q77" s="54"/>
      <c r="R77" s="54"/>
      <c r="S77" s="40"/>
      <c r="T77" s="40"/>
      <c r="U77" s="54"/>
      <c r="V77" s="54"/>
      <c r="W77" s="40"/>
      <c r="X77" s="53"/>
    </row>
    <row r="78" spans="1:26" ht="20.25" customHeight="1">
      <c r="A78" s="57"/>
      <c r="B78" s="58"/>
      <c r="C78" s="58"/>
      <c r="D78" s="58"/>
      <c r="E78" s="59"/>
      <c r="F78" s="60"/>
      <c r="G78" s="61"/>
      <c r="H78" s="60"/>
      <c r="I78" s="61"/>
      <c r="J78" s="61"/>
      <c r="K78" s="40"/>
      <c r="L78" s="62"/>
      <c r="M78" s="54"/>
      <c r="N78" s="54"/>
      <c r="O78" s="54"/>
      <c r="P78" s="54"/>
      <c r="Q78" s="54"/>
      <c r="R78" s="54"/>
      <c r="S78" s="40"/>
      <c r="T78" s="40"/>
      <c r="U78" s="54"/>
      <c r="V78" s="124"/>
      <c r="W78" s="40"/>
      <c r="X78" s="53"/>
    </row>
    <row r="79" spans="1:26" ht="3.75" hidden="1" customHeight="1">
      <c r="A79" s="57"/>
      <c r="B79" s="58"/>
      <c r="C79" s="58"/>
      <c r="D79" s="58"/>
      <c r="E79" s="59"/>
      <c r="F79" s="60"/>
      <c r="G79" s="61"/>
      <c r="H79" s="63"/>
      <c r="I79" s="64"/>
      <c r="J79" s="64"/>
      <c r="K79" s="65"/>
      <c r="L79" s="66"/>
      <c r="M79" s="67"/>
      <c r="N79" s="67"/>
      <c r="O79" s="67"/>
      <c r="P79" s="54"/>
      <c r="Q79" s="54"/>
      <c r="R79" s="54"/>
      <c r="S79" s="40"/>
      <c r="T79" s="40"/>
      <c r="U79" s="54"/>
      <c r="V79" s="54"/>
      <c r="W79" s="40"/>
      <c r="X79" s="53"/>
    </row>
    <row r="80" spans="1:26">
      <c r="A80" s="57"/>
      <c r="B80" s="58"/>
      <c r="C80" s="58"/>
      <c r="D80" s="58"/>
      <c r="E80" s="59"/>
      <c r="F80" s="60"/>
      <c r="G80" s="61"/>
      <c r="H80" s="60"/>
      <c r="I80" s="61"/>
      <c r="J80" s="61"/>
      <c r="K80" s="40"/>
      <c r="L80" s="62"/>
      <c r="M80" s="54"/>
      <c r="N80" s="54"/>
      <c r="O80" s="54"/>
      <c r="P80" s="54"/>
      <c r="Q80" s="54"/>
      <c r="R80" s="54"/>
      <c r="S80" s="40"/>
      <c r="T80" s="40"/>
      <c r="U80" s="54"/>
      <c r="V80" s="124"/>
      <c r="W80" s="40"/>
      <c r="X80" s="53"/>
      <c r="Z80" s="125"/>
    </row>
    <row r="81" spans="1:24">
      <c r="A81" s="57"/>
      <c r="B81" s="58"/>
      <c r="C81" s="58"/>
      <c r="D81" s="58"/>
      <c r="E81" s="59"/>
      <c r="F81" s="60"/>
      <c r="G81" s="61"/>
      <c r="H81" s="60"/>
      <c r="I81" s="61"/>
      <c r="J81" s="61"/>
      <c r="K81" s="40"/>
      <c r="L81" s="62"/>
      <c r="M81" s="54"/>
      <c r="N81" s="54"/>
      <c r="O81" s="54"/>
      <c r="P81" s="54"/>
      <c r="Q81" s="54"/>
      <c r="R81" s="54"/>
      <c r="S81" s="40"/>
      <c r="T81" s="40"/>
      <c r="U81" s="54"/>
      <c r="V81" s="54"/>
      <c r="W81" s="40"/>
      <c r="X81" s="53"/>
    </row>
    <row r="82" spans="1:24">
      <c r="A82" s="57"/>
      <c r="B82" s="58"/>
      <c r="C82" s="58"/>
      <c r="D82" s="58"/>
      <c r="E82" s="59"/>
      <c r="F82" s="60"/>
      <c r="G82" s="61"/>
      <c r="H82" s="60"/>
      <c r="I82" s="61"/>
      <c r="J82" s="61"/>
      <c r="K82" s="40"/>
      <c r="L82" s="62"/>
      <c r="M82" s="54"/>
      <c r="N82" s="54"/>
      <c r="O82" s="54"/>
      <c r="P82" s="54"/>
      <c r="Q82" s="54"/>
      <c r="R82" s="54"/>
      <c r="S82" s="40"/>
      <c r="T82" s="40"/>
      <c r="U82" s="54"/>
      <c r="V82" s="54"/>
      <c r="W82" s="40"/>
      <c r="X82" s="53"/>
    </row>
    <row r="83" spans="1:24">
      <c r="A83" s="57"/>
      <c r="B83" s="58"/>
      <c r="C83" s="58"/>
      <c r="D83" s="58"/>
      <c r="E83" s="59"/>
      <c r="F83" s="60"/>
      <c r="G83" s="61"/>
      <c r="H83" s="60"/>
      <c r="I83" s="61"/>
      <c r="J83" s="61"/>
      <c r="K83" s="40"/>
      <c r="L83" s="62"/>
      <c r="M83" s="54"/>
      <c r="N83" s="54"/>
      <c r="O83" s="54"/>
      <c r="P83" s="54"/>
      <c r="Q83" s="54"/>
      <c r="R83" s="54"/>
      <c r="S83" s="40"/>
      <c r="T83" s="40"/>
      <c r="U83" s="54"/>
      <c r="V83" s="54"/>
      <c r="W83" s="40"/>
      <c r="X83" s="53"/>
    </row>
    <row r="84" spans="1:24">
      <c r="A84" s="57"/>
      <c r="B84" s="58"/>
      <c r="C84" s="58"/>
      <c r="D84" s="58"/>
      <c r="E84" s="59"/>
      <c r="F84" s="60"/>
      <c r="G84" s="61"/>
      <c r="H84" s="60"/>
      <c r="I84" s="61"/>
      <c r="J84" s="61"/>
      <c r="K84" s="40"/>
      <c r="L84" s="62"/>
      <c r="M84" s="54"/>
      <c r="N84" s="54"/>
      <c r="O84" s="54"/>
      <c r="P84" s="54"/>
      <c r="Q84" s="54"/>
      <c r="R84" s="54"/>
      <c r="S84" s="40"/>
      <c r="T84" s="40"/>
      <c r="U84" s="54"/>
      <c r="V84" s="54"/>
      <c r="W84" s="40"/>
      <c r="X84" s="53"/>
    </row>
    <row r="85" spans="1:24">
      <c r="A85" s="57"/>
      <c r="B85" s="58"/>
      <c r="C85" s="58"/>
      <c r="D85" s="58"/>
      <c r="E85" s="59"/>
      <c r="F85" s="60"/>
      <c r="G85" s="61"/>
      <c r="H85" s="60"/>
      <c r="I85" s="61"/>
      <c r="J85" s="61"/>
      <c r="K85" s="40"/>
      <c r="L85" s="62"/>
      <c r="M85" s="54"/>
      <c r="N85" s="54"/>
      <c r="O85" s="54"/>
      <c r="P85" s="54"/>
      <c r="Q85" s="54"/>
      <c r="R85" s="54"/>
      <c r="S85" s="40"/>
      <c r="T85" s="40"/>
      <c r="U85" s="54"/>
      <c r="V85" s="54"/>
      <c r="W85" s="40"/>
      <c r="X85" s="53"/>
    </row>
    <row r="86" spans="1:24">
      <c r="A86" s="57"/>
      <c r="B86" s="58"/>
      <c r="C86" s="58"/>
      <c r="D86" s="58"/>
      <c r="E86" s="59"/>
      <c r="F86" s="60"/>
      <c r="G86" s="61"/>
      <c r="H86" s="60"/>
      <c r="I86" s="61"/>
      <c r="J86" s="61"/>
      <c r="K86" s="40"/>
      <c r="L86" s="62"/>
      <c r="M86" s="54"/>
      <c r="N86" s="54"/>
      <c r="O86" s="54"/>
      <c r="P86" s="54"/>
      <c r="Q86" s="54"/>
      <c r="R86" s="54"/>
      <c r="S86" s="40"/>
      <c r="T86" s="40"/>
      <c r="U86" s="54"/>
      <c r="V86" s="54"/>
      <c r="W86" s="40"/>
      <c r="X86" s="53"/>
    </row>
    <row r="87" spans="1:24">
      <c r="A87" s="57"/>
      <c r="B87" s="58"/>
      <c r="C87" s="58"/>
      <c r="D87" s="58"/>
      <c r="E87" s="59"/>
      <c r="F87" s="60"/>
      <c r="G87" s="61"/>
      <c r="H87" s="60"/>
      <c r="I87" s="61"/>
      <c r="J87" s="61"/>
      <c r="K87" s="40"/>
      <c r="L87" s="62"/>
      <c r="M87" s="54"/>
      <c r="N87" s="54"/>
      <c r="O87" s="54"/>
      <c r="P87" s="54"/>
      <c r="Q87" s="54"/>
      <c r="R87" s="54"/>
      <c r="S87" s="40"/>
      <c r="T87" s="40"/>
      <c r="U87" s="54"/>
      <c r="V87" s="54"/>
      <c r="W87" s="40"/>
      <c r="X87" s="53"/>
    </row>
    <row r="88" spans="1:24">
      <c r="A88" s="57"/>
      <c r="B88" s="58"/>
      <c r="C88" s="58"/>
      <c r="D88" s="58"/>
      <c r="E88" s="59"/>
      <c r="F88" s="60"/>
      <c r="G88" s="61"/>
      <c r="H88" s="60"/>
      <c r="I88" s="61"/>
      <c r="J88" s="61"/>
      <c r="K88" s="40"/>
      <c r="L88" s="62"/>
      <c r="M88" s="54"/>
      <c r="N88" s="54"/>
      <c r="O88" s="54"/>
      <c r="P88" s="54"/>
      <c r="Q88" s="54"/>
      <c r="R88" s="54"/>
      <c r="S88" s="40"/>
      <c r="T88" s="40"/>
      <c r="U88" s="54"/>
      <c r="V88" s="54"/>
      <c r="W88" s="40"/>
      <c r="X88" s="53"/>
    </row>
    <row r="89" spans="1:24">
      <c r="A89" s="57"/>
      <c r="B89" s="58"/>
      <c r="C89" s="58"/>
      <c r="D89" s="58"/>
      <c r="E89" s="59"/>
      <c r="F89" s="60"/>
      <c r="G89" s="61"/>
      <c r="H89" s="60"/>
      <c r="I89" s="61"/>
      <c r="J89" s="61"/>
      <c r="K89" s="40"/>
      <c r="L89" s="62"/>
      <c r="M89" s="54"/>
      <c r="N89" s="54"/>
      <c r="O89" s="54"/>
      <c r="P89" s="54"/>
      <c r="Q89" s="54"/>
      <c r="R89" s="54"/>
      <c r="S89" s="40"/>
      <c r="T89" s="40"/>
      <c r="U89" s="54"/>
      <c r="V89" s="54"/>
      <c r="W89" s="40"/>
      <c r="X89" s="53"/>
    </row>
    <row r="90" spans="1:24">
      <c r="A90" s="57"/>
      <c r="B90" s="58"/>
      <c r="C90" s="58"/>
      <c r="D90" s="58"/>
      <c r="E90" s="59"/>
      <c r="F90" s="60"/>
      <c r="G90" s="61"/>
      <c r="H90" s="60"/>
      <c r="I90" s="61"/>
      <c r="J90" s="61"/>
      <c r="K90" s="40"/>
      <c r="L90" s="62"/>
      <c r="M90" s="54"/>
      <c r="N90" s="54"/>
      <c r="O90" s="54"/>
      <c r="P90" s="54"/>
      <c r="Q90" s="54"/>
      <c r="R90" s="54"/>
      <c r="S90" s="40"/>
      <c r="T90" s="40"/>
      <c r="U90" s="54"/>
      <c r="V90" s="54"/>
      <c r="W90" s="40"/>
      <c r="X90" s="53"/>
    </row>
    <row r="91" spans="1:24">
      <c r="A91" s="57"/>
      <c r="B91" s="58"/>
      <c r="C91" s="58"/>
      <c r="D91" s="58"/>
      <c r="E91" s="59"/>
      <c r="F91" s="60"/>
      <c r="G91" s="61"/>
      <c r="H91" s="60"/>
      <c r="I91" s="61"/>
      <c r="J91" s="61"/>
      <c r="K91" s="40"/>
      <c r="L91" s="62"/>
      <c r="M91" s="54"/>
      <c r="N91" s="54"/>
      <c r="O91" s="54"/>
      <c r="P91" s="54"/>
      <c r="Q91" s="54"/>
      <c r="R91" s="54"/>
      <c r="S91" s="40"/>
      <c r="T91" s="40"/>
      <c r="U91" s="54"/>
      <c r="V91" s="54"/>
      <c r="W91" s="40"/>
      <c r="X91" s="53"/>
    </row>
    <row r="92" spans="1:24">
      <c r="A92" s="57"/>
      <c r="B92" s="58"/>
      <c r="C92" s="58"/>
      <c r="D92" s="58"/>
      <c r="E92" s="59"/>
      <c r="F92" s="60"/>
      <c r="G92" s="61"/>
      <c r="H92" s="60"/>
      <c r="I92" s="61"/>
      <c r="J92" s="61"/>
      <c r="K92" s="40"/>
      <c r="L92" s="62"/>
      <c r="M92" s="54"/>
      <c r="N92" s="54"/>
      <c r="O92" s="54"/>
      <c r="P92" s="54"/>
      <c r="Q92" s="54"/>
      <c r="R92" s="54"/>
      <c r="S92" s="40"/>
      <c r="T92" s="40"/>
      <c r="U92" s="54"/>
      <c r="V92" s="54"/>
      <c r="W92" s="40"/>
      <c r="X92" s="53"/>
    </row>
    <row r="93" spans="1:24">
      <c r="A93" s="57"/>
      <c r="B93" s="58"/>
      <c r="C93" s="58"/>
      <c r="D93" s="58"/>
      <c r="E93" s="59"/>
      <c r="F93" s="60"/>
      <c r="G93" s="61"/>
      <c r="H93" s="60"/>
      <c r="I93" s="61"/>
      <c r="J93" s="61"/>
      <c r="K93" s="40"/>
      <c r="L93" s="62"/>
      <c r="M93" s="54"/>
      <c r="N93" s="54"/>
      <c r="O93" s="54"/>
      <c r="P93" s="54"/>
      <c r="Q93" s="54"/>
      <c r="R93" s="54"/>
      <c r="S93" s="40"/>
      <c r="T93" s="40"/>
      <c r="U93" s="54"/>
      <c r="V93" s="54"/>
      <c r="W93" s="40"/>
      <c r="X93" s="53"/>
    </row>
    <row r="94" spans="1:24">
      <c r="A94" s="57"/>
      <c r="B94" s="58"/>
      <c r="C94" s="58"/>
      <c r="D94" s="58"/>
      <c r="E94" s="59"/>
      <c r="F94" s="60"/>
      <c r="G94" s="61"/>
      <c r="H94" s="60"/>
      <c r="I94" s="61"/>
      <c r="J94" s="61"/>
      <c r="K94" s="40"/>
      <c r="L94" s="62"/>
      <c r="M94" s="54"/>
      <c r="N94" s="54"/>
      <c r="O94" s="54"/>
      <c r="P94" s="54"/>
      <c r="Q94" s="54"/>
      <c r="R94" s="54"/>
      <c r="S94" s="40"/>
      <c r="T94" s="40"/>
      <c r="U94" s="54"/>
      <c r="V94" s="54"/>
      <c r="W94" s="40"/>
      <c r="X94" s="53"/>
    </row>
    <row r="95" spans="1:24">
      <c r="A95" s="57"/>
      <c r="B95" s="58"/>
      <c r="C95" s="58"/>
      <c r="D95" s="58"/>
      <c r="E95" s="59"/>
      <c r="F95" s="60"/>
      <c r="G95" s="61"/>
      <c r="H95" s="60"/>
      <c r="I95" s="61"/>
      <c r="J95" s="61"/>
      <c r="K95" s="40"/>
      <c r="L95" s="62"/>
      <c r="M95" s="54"/>
      <c r="N95" s="54"/>
      <c r="O95" s="54"/>
      <c r="P95" s="54"/>
      <c r="Q95" s="54"/>
      <c r="R95" s="54"/>
      <c r="S95" s="40"/>
      <c r="T95" s="40"/>
      <c r="U95" s="54"/>
      <c r="V95" s="54"/>
      <c r="W95" s="40"/>
      <c r="X95" s="53"/>
    </row>
    <row r="96" spans="1:24">
      <c r="A96" s="57"/>
      <c r="B96" s="58"/>
      <c r="C96" s="58"/>
      <c r="D96" s="58"/>
      <c r="E96" s="59"/>
      <c r="F96" s="60"/>
      <c r="G96" s="61"/>
      <c r="H96" s="60"/>
      <c r="I96" s="61"/>
      <c r="J96" s="61"/>
      <c r="K96" s="40"/>
      <c r="L96" s="62"/>
      <c r="M96" s="54"/>
      <c r="N96" s="54"/>
      <c r="O96" s="54"/>
      <c r="P96" s="54"/>
      <c r="Q96" s="54"/>
      <c r="R96" s="54"/>
      <c r="S96" s="40"/>
      <c r="T96" s="40"/>
      <c r="U96" s="54"/>
      <c r="V96" s="54"/>
      <c r="W96" s="40"/>
      <c r="X96" s="53"/>
    </row>
    <row r="97" spans="1:24">
      <c r="A97" s="57"/>
      <c r="B97" s="58"/>
      <c r="C97" s="58"/>
      <c r="D97" s="58"/>
      <c r="E97" s="59"/>
      <c r="F97" s="60"/>
      <c r="G97" s="61"/>
      <c r="H97" s="60"/>
      <c r="I97" s="61"/>
      <c r="J97" s="61"/>
      <c r="K97" s="40"/>
      <c r="L97" s="62"/>
      <c r="M97" s="54"/>
      <c r="N97" s="54"/>
      <c r="O97" s="54"/>
      <c r="P97" s="54"/>
      <c r="Q97" s="54"/>
      <c r="R97" s="54"/>
      <c r="S97" s="40"/>
      <c r="T97" s="40"/>
      <c r="U97" s="54"/>
      <c r="V97" s="54"/>
      <c r="W97" s="40"/>
      <c r="X97" s="53"/>
    </row>
    <row r="98" spans="1:24">
      <c r="A98" s="57"/>
      <c r="B98" s="58"/>
      <c r="C98" s="58"/>
      <c r="D98" s="58"/>
      <c r="E98" s="59"/>
      <c r="F98" s="60"/>
      <c r="G98" s="61"/>
      <c r="H98" s="60"/>
      <c r="I98" s="61"/>
      <c r="J98" s="61"/>
      <c r="K98" s="40"/>
      <c r="L98" s="62"/>
      <c r="M98" s="54"/>
      <c r="N98" s="54"/>
      <c r="O98" s="54"/>
      <c r="P98" s="54"/>
      <c r="Q98" s="54"/>
      <c r="R98" s="54"/>
      <c r="S98" s="40"/>
      <c r="T98" s="40"/>
      <c r="U98" s="54"/>
      <c r="V98" s="54"/>
      <c r="W98" s="40"/>
      <c r="X98" s="53"/>
    </row>
    <row r="99" spans="1:24">
      <c r="A99" s="57"/>
      <c r="B99" s="58"/>
      <c r="C99" s="58"/>
      <c r="D99" s="58"/>
      <c r="E99" s="59"/>
      <c r="F99" s="60"/>
      <c r="G99" s="61"/>
      <c r="H99" s="60"/>
      <c r="I99" s="61"/>
      <c r="J99" s="61"/>
      <c r="K99" s="40"/>
      <c r="L99" s="62"/>
      <c r="M99" s="54"/>
      <c r="N99" s="54"/>
      <c r="O99" s="54"/>
      <c r="P99" s="54"/>
      <c r="Q99" s="54"/>
      <c r="R99" s="54"/>
      <c r="S99" s="40"/>
      <c r="T99" s="40"/>
      <c r="U99" s="54"/>
      <c r="V99" s="54"/>
      <c r="W99" s="40"/>
      <c r="X99" s="53"/>
    </row>
    <row r="100" spans="1:24">
      <c r="A100" s="57"/>
      <c r="B100" s="58"/>
      <c r="C100" s="58"/>
      <c r="D100" s="58"/>
      <c r="E100" s="59"/>
      <c r="F100" s="60"/>
      <c r="G100" s="61"/>
      <c r="H100" s="60"/>
      <c r="I100" s="61"/>
      <c r="J100" s="61"/>
      <c r="K100" s="40"/>
      <c r="L100" s="62"/>
      <c r="M100" s="54"/>
      <c r="N100" s="54"/>
      <c r="O100" s="54"/>
      <c r="P100" s="54"/>
      <c r="Q100" s="54"/>
      <c r="R100" s="54"/>
      <c r="S100" s="40"/>
      <c r="T100" s="40"/>
      <c r="U100" s="54"/>
      <c r="V100" s="54"/>
      <c r="W100" s="40"/>
      <c r="X100" s="53"/>
    </row>
    <row r="101" spans="1:24">
      <c r="A101" s="57"/>
      <c r="B101" s="58"/>
      <c r="C101" s="58"/>
      <c r="D101" s="58"/>
      <c r="E101" s="59"/>
      <c r="F101" s="60"/>
      <c r="G101" s="61"/>
      <c r="H101" s="60"/>
      <c r="I101" s="61"/>
      <c r="J101" s="61"/>
      <c r="K101" s="40"/>
      <c r="L101" s="62"/>
      <c r="M101" s="54"/>
      <c r="N101" s="54"/>
      <c r="O101" s="54"/>
      <c r="P101" s="54"/>
      <c r="Q101" s="54"/>
      <c r="R101" s="54"/>
      <c r="S101" s="40"/>
      <c r="T101" s="40"/>
      <c r="U101" s="54"/>
      <c r="V101" s="54"/>
      <c r="W101" s="40"/>
      <c r="X101" s="53"/>
    </row>
    <row r="102" spans="1:24">
      <c r="A102" s="57"/>
      <c r="B102" s="58"/>
      <c r="C102" s="58"/>
      <c r="D102" s="58"/>
      <c r="E102" s="59"/>
      <c r="F102" s="60"/>
      <c r="G102" s="61"/>
      <c r="H102" s="60"/>
      <c r="I102" s="61"/>
      <c r="J102" s="61"/>
      <c r="K102" s="40"/>
      <c r="L102" s="62"/>
      <c r="M102" s="54"/>
      <c r="N102" s="54"/>
      <c r="O102" s="54"/>
      <c r="P102" s="54"/>
      <c r="Q102" s="54"/>
      <c r="R102" s="54"/>
      <c r="S102" s="40"/>
      <c r="T102" s="40"/>
      <c r="U102" s="54"/>
      <c r="V102" s="54"/>
      <c r="W102" s="40"/>
      <c r="X102" s="53"/>
    </row>
    <row r="103" spans="1:24">
      <c r="A103" s="57"/>
      <c r="B103" s="58"/>
      <c r="C103" s="58"/>
      <c r="D103" s="58"/>
      <c r="E103" s="59"/>
      <c r="F103" s="60"/>
      <c r="G103" s="61"/>
      <c r="H103" s="60"/>
      <c r="I103" s="61"/>
      <c r="J103" s="61"/>
      <c r="K103" s="40"/>
      <c r="L103" s="62"/>
      <c r="M103" s="54"/>
      <c r="N103" s="54"/>
      <c r="O103" s="54"/>
      <c r="P103" s="54"/>
      <c r="Q103" s="54"/>
      <c r="R103" s="54"/>
      <c r="S103" s="40"/>
      <c r="T103" s="40"/>
      <c r="U103" s="54"/>
      <c r="V103" s="54"/>
      <c r="W103" s="40"/>
      <c r="X103" s="53"/>
    </row>
    <row r="104" spans="1:24">
      <c r="A104" s="57"/>
      <c r="B104" s="58"/>
      <c r="C104" s="58"/>
      <c r="D104" s="58"/>
      <c r="E104" s="59"/>
      <c r="F104" s="60"/>
      <c r="G104" s="61"/>
      <c r="H104" s="60"/>
      <c r="I104" s="61"/>
      <c r="J104" s="61"/>
      <c r="K104" s="40"/>
      <c r="L104" s="62"/>
      <c r="M104" s="54"/>
      <c r="N104" s="54"/>
      <c r="O104" s="54"/>
      <c r="P104" s="54"/>
      <c r="Q104" s="54"/>
      <c r="R104" s="54"/>
      <c r="S104" s="40"/>
      <c r="T104" s="40"/>
      <c r="U104" s="54"/>
      <c r="V104" s="54"/>
      <c r="W104" s="40"/>
      <c r="X104" s="53"/>
    </row>
    <row r="105" spans="1:24">
      <c r="A105" s="57"/>
      <c r="B105" s="58"/>
      <c r="C105" s="58"/>
      <c r="D105" s="58"/>
      <c r="E105" s="59"/>
      <c r="F105" s="60"/>
      <c r="G105" s="61"/>
      <c r="H105" s="60"/>
      <c r="I105" s="61"/>
      <c r="J105" s="61"/>
      <c r="K105" s="40"/>
      <c r="L105" s="62"/>
      <c r="M105" s="54"/>
      <c r="N105" s="54"/>
      <c r="O105" s="54"/>
      <c r="P105" s="54"/>
      <c r="Q105" s="54"/>
      <c r="R105" s="54"/>
      <c r="S105" s="40"/>
      <c r="T105" s="40"/>
      <c r="U105" s="54"/>
      <c r="V105" s="54"/>
      <c r="W105" s="40"/>
      <c r="X105" s="53"/>
    </row>
    <row r="106" spans="1:24">
      <c r="A106" s="57"/>
      <c r="B106" s="58"/>
      <c r="C106" s="58"/>
      <c r="D106" s="58"/>
      <c r="E106" s="59"/>
      <c r="F106" s="60"/>
      <c r="G106" s="61"/>
      <c r="H106" s="60"/>
      <c r="I106" s="61"/>
      <c r="J106" s="61"/>
      <c r="K106" s="40"/>
      <c r="L106" s="62"/>
      <c r="M106" s="54"/>
      <c r="N106" s="54"/>
      <c r="O106" s="54"/>
      <c r="P106" s="54"/>
      <c r="Q106" s="54"/>
      <c r="R106" s="54"/>
      <c r="S106" s="40"/>
      <c r="T106" s="40"/>
      <c r="U106" s="54"/>
      <c r="V106" s="54"/>
      <c r="W106" s="40"/>
      <c r="X106" s="53"/>
    </row>
    <row r="107" spans="1:24">
      <c r="A107" s="57"/>
      <c r="B107" s="58"/>
      <c r="C107" s="58"/>
      <c r="D107" s="58"/>
      <c r="E107" s="59"/>
      <c r="F107" s="60"/>
      <c r="G107" s="61"/>
      <c r="H107" s="60"/>
      <c r="I107" s="61"/>
      <c r="J107" s="61"/>
      <c r="K107" s="40"/>
      <c r="L107" s="62"/>
      <c r="M107" s="54"/>
      <c r="N107" s="54"/>
      <c r="O107" s="54"/>
      <c r="P107" s="54"/>
      <c r="Q107" s="54"/>
      <c r="R107" s="54"/>
      <c r="S107" s="40"/>
      <c r="T107" s="40"/>
      <c r="U107" s="54"/>
      <c r="V107" s="54"/>
      <c r="W107" s="40"/>
      <c r="X107" s="53"/>
    </row>
    <row r="108" spans="1:24">
      <c r="A108" s="57"/>
      <c r="B108" s="58"/>
      <c r="C108" s="58"/>
      <c r="D108" s="58"/>
      <c r="E108" s="59"/>
      <c r="F108" s="60"/>
      <c r="G108" s="61"/>
      <c r="H108" s="60"/>
      <c r="I108" s="61"/>
      <c r="J108" s="61"/>
      <c r="K108" s="40"/>
      <c r="L108" s="62"/>
      <c r="M108" s="54"/>
      <c r="N108" s="54"/>
      <c r="O108" s="54"/>
      <c r="P108" s="54"/>
      <c r="Q108" s="54"/>
      <c r="R108" s="54"/>
      <c r="S108" s="40"/>
      <c r="T108" s="40"/>
      <c r="U108" s="54"/>
      <c r="V108" s="54"/>
      <c r="W108" s="40"/>
      <c r="X108" s="53"/>
    </row>
    <row r="109" spans="1:24">
      <c r="A109" s="57"/>
      <c r="B109" s="58"/>
      <c r="C109" s="58"/>
      <c r="D109" s="58"/>
      <c r="E109" s="59"/>
      <c r="F109" s="60"/>
      <c r="G109" s="61"/>
      <c r="H109" s="60"/>
      <c r="I109" s="61"/>
      <c r="J109" s="61"/>
      <c r="K109" s="40"/>
      <c r="L109" s="62"/>
      <c r="M109" s="54"/>
      <c r="N109" s="54"/>
      <c r="O109" s="54"/>
      <c r="P109" s="54"/>
      <c r="Q109" s="54"/>
      <c r="R109" s="54"/>
      <c r="S109" s="40"/>
      <c r="T109" s="40"/>
      <c r="U109" s="54"/>
      <c r="V109" s="54"/>
      <c r="W109" s="40"/>
      <c r="X109" s="53"/>
    </row>
    <row r="110" spans="1:24">
      <c r="A110" s="57"/>
      <c r="B110" s="58"/>
      <c r="C110" s="58"/>
      <c r="D110" s="58"/>
      <c r="E110" s="59"/>
      <c r="F110" s="60"/>
      <c r="G110" s="61"/>
      <c r="H110" s="60"/>
      <c r="I110" s="61"/>
      <c r="J110" s="61"/>
      <c r="K110" s="40"/>
      <c r="L110" s="62"/>
      <c r="M110" s="54"/>
      <c r="N110" s="54"/>
      <c r="O110" s="54"/>
      <c r="P110" s="54"/>
      <c r="Q110" s="54"/>
      <c r="R110" s="54"/>
      <c r="S110" s="40"/>
      <c r="T110" s="40"/>
      <c r="U110" s="54"/>
      <c r="V110" s="54"/>
      <c r="W110" s="40"/>
      <c r="X110" s="53"/>
    </row>
    <row r="111" spans="1:24">
      <c r="A111" s="57"/>
      <c r="B111" s="58"/>
      <c r="C111" s="58"/>
      <c r="D111" s="58"/>
      <c r="E111" s="59"/>
      <c r="F111" s="60"/>
      <c r="G111" s="61"/>
      <c r="H111" s="60"/>
      <c r="I111" s="61"/>
      <c r="J111" s="61"/>
      <c r="K111" s="40"/>
      <c r="L111" s="62"/>
      <c r="M111" s="54"/>
      <c r="N111" s="54"/>
      <c r="O111" s="54"/>
      <c r="P111" s="54"/>
      <c r="Q111" s="54"/>
      <c r="R111" s="54"/>
      <c r="S111" s="40"/>
      <c r="T111" s="40"/>
      <c r="U111" s="54"/>
      <c r="V111" s="54"/>
      <c r="W111" s="40"/>
      <c r="X111" s="53"/>
    </row>
    <row r="112" spans="1:24">
      <c r="A112" s="57"/>
      <c r="B112" s="58"/>
      <c r="C112" s="58"/>
      <c r="D112" s="58"/>
      <c r="E112" s="59"/>
      <c r="F112" s="60"/>
      <c r="G112" s="61"/>
      <c r="H112" s="60"/>
      <c r="I112" s="61"/>
      <c r="J112" s="61"/>
      <c r="K112" s="40"/>
      <c r="L112" s="62"/>
      <c r="M112" s="54"/>
      <c r="N112" s="54"/>
      <c r="O112" s="54"/>
      <c r="P112" s="54"/>
      <c r="Q112" s="54"/>
      <c r="R112" s="54"/>
      <c r="S112" s="40"/>
      <c r="T112" s="40"/>
      <c r="U112" s="54"/>
      <c r="V112" s="54"/>
      <c r="W112" s="40"/>
      <c r="X112" s="53"/>
    </row>
    <row r="113" spans="1:24">
      <c r="A113" s="57"/>
      <c r="B113" s="58"/>
      <c r="C113" s="58"/>
      <c r="D113" s="58"/>
      <c r="E113" s="59"/>
      <c r="F113" s="60"/>
      <c r="G113" s="61"/>
      <c r="H113" s="60"/>
      <c r="I113" s="61"/>
      <c r="J113" s="61"/>
      <c r="K113" s="40"/>
      <c r="L113" s="62"/>
      <c r="M113" s="54"/>
      <c r="N113" s="54"/>
      <c r="O113" s="54"/>
      <c r="P113" s="54"/>
      <c r="Q113" s="54"/>
      <c r="R113" s="54"/>
      <c r="S113" s="40"/>
      <c r="T113" s="40"/>
      <c r="U113" s="54"/>
      <c r="V113" s="54"/>
      <c r="W113" s="40"/>
      <c r="X113" s="53"/>
    </row>
    <row r="114" spans="1:24">
      <c r="A114" s="57"/>
      <c r="B114" s="58"/>
      <c r="C114" s="58"/>
      <c r="D114" s="58"/>
      <c r="E114" s="59"/>
      <c r="F114" s="60"/>
      <c r="G114" s="61"/>
      <c r="H114" s="60"/>
      <c r="I114" s="61"/>
      <c r="J114" s="61"/>
      <c r="K114" s="40"/>
      <c r="L114" s="62"/>
      <c r="M114" s="54"/>
      <c r="N114" s="54"/>
      <c r="O114" s="54"/>
      <c r="P114" s="54"/>
      <c r="Q114" s="54"/>
      <c r="R114" s="54"/>
      <c r="S114" s="40"/>
      <c r="T114" s="40"/>
      <c r="U114" s="54"/>
      <c r="V114" s="54"/>
      <c r="W114" s="40"/>
      <c r="X114" s="53"/>
    </row>
    <row r="115" spans="1:24">
      <c r="A115" s="57"/>
      <c r="B115" s="58"/>
      <c r="C115" s="58"/>
      <c r="D115" s="58"/>
      <c r="E115" s="59"/>
      <c r="F115" s="60"/>
      <c r="G115" s="61"/>
      <c r="H115" s="60"/>
      <c r="I115" s="61"/>
      <c r="J115" s="61"/>
      <c r="K115" s="40"/>
      <c r="L115" s="62"/>
      <c r="M115" s="54"/>
      <c r="N115" s="54"/>
      <c r="O115" s="54"/>
      <c r="P115" s="54"/>
      <c r="Q115" s="54"/>
      <c r="R115" s="54"/>
      <c r="S115" s="40"/>
      <c r="T115" s="40"/>
      <c r="U115" s="54"/>
      <c r="V115" s="54"/>
      <c r="W115" s="40"/>
      <c r="X115" s="53"/>
    </row>
    <row r="116" spans="1:24">
      <c r="A116" s="57"/>
      <c r="B116" s="58"/>
      <c r="C116" s="58"/>
      <c r="D116" s="58"/>
      <c r="E116" s="59"/>
      <c r="F116" s="60"/>
      <c r="G116" s="61"/>
      <c r="H116" s="60"/>
      <c r="I116" s="61"/>
      <c r="J116" s="61"/>
      <c r="K116" s="40"/>
      <c r="L116" s="62"/>
      <c r="M116" s="54"/>
      <c r="N116" s="54"/>
      <c r="O116" s="54"/>
      <c r="P116" s="54"/>
      <c r="Q116" s="54"/>
      <c r="R116" s="54"/>
      <c r="S116" s="40"/>
      <c r="T116" s="40"/>
      <c r="U116" s="54"/>
      <c r="V116" s="54"/>
      <c r="W116" s="40"/>
      <c r="X116" s="53"/>
    </row>
    <row r="117" spans="1:24">
      <c r="A117" s="57"/>
      <c r="B117" s="58"/>
      <c r="C117" s="58"/>
      <c r="D117" s="58"/>
      <c r="E117" s="59"/>
      <c r="F117" s="60"/>
      <c r="G117" s="61"/>
      <c r="H117" s="60"/>
      <c r="I117" s="61"/>
      <c r="J117" s="61"/>
      <c r="K117" s="40"/>
      <c r="L117" s="62"/>
      <c r="M117" s="54"/>
      <c r="N117" s="54"/>
      <c r="O117" s="54"/>
      <c r="P117" s="54"/>
      <c r="Q117" s="54"/>
      <c r="R117" s="54"/>
      <c r="S117" s="40"/>
      <c r="T117" s="40"/>
      <c r="U117" s="54"/>
      <c r="V117" s="54"/>
      <c r="W117" s="40"/>
      <c r="X117" s="53"/>
    </row>
    <row r="118" spans="1:24">
      <c r="A118" s="57"/>
      <c r="B118" s="58"/>
      <c r="C118" s="58"/>
      <c r="D118" s="58"/>
      <c r="E118" s="59"/>
      <c r="F118" s="60"/>
      <c r="G118" s="61"/>
      <c r="H118" s="60"/>
      <c r="I118" s="61"/>
      <c r="J118" s="61"/>
      <c r="K118" s="40"/>
      <c r="L118" s="62"/>
      <c r="M118" s="54"/>
      <c r="N118" s="54"/>
      <c r="O118" s="54"/>
      <c r="P118" s="54"/>
      <c r="Q118" s="54"/>
      <c r="R118" s="54"/>
      <c r="S118" s="40"/>
      <c r="T118" s="40"/>
      <c r="U118" s="54"/>
      <c r="V118" s="54"/>
      <c r="W118" s="40"/>
      <c r="X118" s="53"/>
    </row>
    <row r="119" spans="1:24">
      <c r="A119" s="57"/>
      <c r="B119" s="58"/>
      <c r="C119" s="58"/>
      <c r="D119" s="58"/>
      <c r="E119" s="59"/>
      <c r="F119" s="60"/>
      <c r="G119" s="61"/>
      <c r="H119" s="60"/>
      <c r="I119" s="61"/>
      <c r="J119" s="61"/>
      <c r="K119" s="40"/>
      <c r="L119" s="62"/>
      <c r="M119" s="54"/>
      <c r="N119" s="54"/>
      <c r="O119" s="54"/>
      <c r="P119" s="54"/>
      <c r="Q119" s="54"/>
      <c r="R119" s="54"/>
      <c r="S119" s="40"/>
      <c r="T119" s="40"/>
      <c r="U119" s="54"/>
      <c r="V119" s="54"/>
      <c r="W119" s="40"/>
      <c r="X119" s="53"/>
    </row>
    <row r="120" spans="1:24">
      <c r="A120" s="57"/>
      <c r="B120" s="58"/>
      <c r="C120" s="58"/>
      <c r="D120" s="58"/>
      <c r="E120" s="59"/>
      <c r="F120" s="60"/>
      <c r="G120" s="61"/>
      <c r="H120" s="60"/>
      <c r="I120" s="61"/>
      <c r="J120" s="61"/>
      <c r="K120" s="40"/>
      <c r="L120" s="62"/>
      <c r="M120" s="54"/>
      <c r="N120" s="54"/>
      <c r="O120" s="54"/>
      <c r="P120" s="54"/>
      <c r="Q120" s="54"/>
      <c r="R120" s="54"/>
      <c r="S120" s="40"/>
      <c r="T120" s="40"/>
      <c r="U120" s="54"/>
      <c r="V120" s="54"/>
      <c r="W120" s="40"/>
      <c r="X120" s="53"/>
    </row>
    <row r="121" spans="1:24">
      <c r="A121" s="57"/>
      <c r="B121" s="58"/>
      <c r="C121" s="58"/>
      <c r="D121" s="58"/>
      <c r="E121" s="59"/>
      <c r="F121" s="60"/>
      <c r="G121" s="61"/>
      <c r="H121" s="60"/>
      <c r="I121" s="61"/>
      <c r="J121" s="61"/>
      <c r="K121" s="40"/>
      <c r="L121" s="62"/>
      <c r="M121" s="54"/>
      <c r="N121" s="54"/>
      <c r="O121" s="54"/>
      <c r="P121" s="54"/>
      <c r="Q121" s="54"/>
      <c r="R121" s="54"/>
      <c r="S121" s="40"/>
      <c r="T121" s="40"/>
      <c r="U121" s="54"/>
      <c r="V121" s="54"/>
      <c r="W121" s="40"/>
      <c r="X121" s="53"/>
    </row>
    <row r="122" spans="1:24">
      <c r="A122" s="57"/>
      <c r="B122" s="58"/>
      <c r="C122" s="58"/>
      <c r="D122" s="58"/>
      <c r="E122" s="59"/>
      <c r="F122" s="60"/>
      <c r="G122" s="61"/>
      <c r="H122" s="60"/>
      <c r="I122" s="61"/>
      <c r="J122" s="61"/>
      <c r="K122" s="40"/>
      <c r="L122" s="62"/>
      <c r="M122" s="54"/>
      <c r="N122" s="54"/>
      <c r="O122" s="54"/>
      <c r="P122" s="54"/>
      <c r="Q122" s="54"/>
      <c r="R122" s="54"/>
      <c r="S122" s="40"/>
      <c r="T122" s="40"/>
      <c r="U122" s="54"/>
      <c r="V122" s="54"/>
      <c r="W122" s="40"/>
      <c r="X122" s="53"/>
    </row>
    <row r="123" spans="1:24">
      <c r="A123" s="57"/>
      <c r="B123" s="58"/>
      <c r="C123" s="58"/>
      <c r="D123" s="58"/>
      <c r="E123" s="59"/>
      <c r="F123" s="60"/>
      <c r="G123" s="61"/>
      <c r="H123" s="60"/>
      <c r="I123" s="61"/>
      <c r="J123" s="61"/>
      <c r="K123" s="40"/>
      <c r="L123" s="62"/>
      <c r="M123" s="54"/>
      <c r="N123" s="54"/>
      <c r="O123" s="54"/>
      <c r="P123" s="54"/>
      <c r="Q123" s="54"/>
      <c r="R123" s="54"/>
      <c r="S123" s="40"/>
      <c r="T123" s="40"/>
      <c r="U123" s="54"/>
      <c r="V123" s="54"/>
      <c r="W123" s="40"/>
      <c r="X123" s="53"/>
    </row>
    <row r="124" spans="1:24">
      <c r="A124" s="57"/>
      <c r="B124" s="58"/>
      <c r="C124" s="58"/>
      <c r="D124" s="58"/>
      <c r="E124" s="59"/>
      <c r="F124" s="60"/>
      <c r="G124" s="61"/>
      <c r="H124" s="60"/>
      <c r="I124" s="61"/>
      <c r="J124" s="61"/>
      <c r="K124" s="40"/>
      <c r="L124" s="62"/>
      <c r="M124" s="54"/>
      <c r="N124" s="54"/>
      <c r="O124" s="54"/>
      <c r="P124" s="54"/>
      <c r="Q124" s="54"/>
      <c r="R124" s="54"/>
      <c r="S124" s="40"/>
      <c r="T124" s="40"/>
      <c r="U124" s="54"/>
      <c r="V124" s="54"/>
      <c r="W124" s="40"/>
      <c r="X124" s="53"/>
    </row>
    <row r="125" spans="1:24">
      <c r="A125" s="57"/>
      <c r="B125" s="58"/>
      <c r="C125" s="58"/>
      <c r="D125" s="58"/>
      <c r="E125" s="59"/>
      <c r="F125" s="60"/>
      <c r="G125" s="61"/>
      <c r="H125" s="60"/>
      <c r="I125" s="61"/>
      <c r="J125" s="61"/>
      <c r="K125" s="40"/>
      <c r="L125" s="62"/>
      <c r="M125" s="54"/>
      <c r="N125" s="54"/>
      <c r="O125" s="54"/>
      <c r="P125" s="54"/>
      <c r="Q125" s="54"/>
      <c r="R125" s="54"/>
      <c r="S125" s="40"/>
      <c r="T125" s="40"/>
      <c r="U125" s="54"/>
      <c r="V125" s="54"/>
      <c r="W125" s="40"/>
      <c r="X125" s="53"/>
    </row>
    <row r="126" spans="1:24">
      <c r="A126" s="57"/>
      <c r="B126" s="58"/>
      <c r="C126" s="58"/>
      <c r="D126" s="58"/>
      <c r="E126" s="59"/>
      <c r="F126" s="60"/>
      <c r="G126" s="61"/>
      <c r="H126" s="60"/>
      <c r="I126" s="61"/>
      <c r="J126" s="61"/>
      <c r="K126" s="40"/>
      <c r="L126" s="62"/>
      <c r="M126" s="54"/>
      <c r="N126" s="54"/>
      <c r="O126" s="54"/>
      <c r="P126" s="54"/>
      <c r="Q126" s="54"/>
      <c r="R126" s="54"/>
      <c r="S126" s="40"/>
      <c r="T126" s="40"/>
      <c r="U126" s="54"/>
      <c r="V126" s="54"/>
      <c r="W126" s="40"/>
      <c r="X126" s="53"/>
    </row>
    <row r="127" spans="1:24">
      <c r="A127" s="57"/>
      <c r="B127" s="58"/>
      <c r="C127" s="58"/>
      <c r="D127" s="58"/>
      <c r="E127" s="59"/>
      <c r="F127" s="60"/>
      <c r="G127" s="61"/>
      <c r="H127" s="60"/>
      <c r="I127" s="61"/>
      <c r="J127" s="61"/>
      <c r="K127" s="40"/>
      <c r="L127" s="62"/>
      <c r="M127" s="54"/>
      <c r="N127" s="54"/>
      <c r="O127" s="54"/>
      <c r="P127" s="54"/>
      <c r="Q127" s="54"/>
      <c r="R127" s="54"/>
      <c r="S127" s="40"/>
      <c r="T127" s="40"/>
      <c r="U127" s="54"/>
      <c r="V127" s="54"/>
      <c r="W127" s="40"/>
      <c r="X127" s="53"/>
    </row>
    <row r="128" spans="1:24">
      <c r="A128" s="57"/>
      <c r="B128" s="58"/>
      <c r="C128" s="58"/>
      <c r="D128" s="58"/>
      <c r="E128" s="59"/>
      <c r="F128" s="60"/>
      <c r="G128" s="61"/>
      <c r="H128" s="60"/>
      <c r="I128" s="61"/>
      <c r="J128" s="61"/>
      <c r="K128" s="40"/>
      <c r="L128" s="62"/>
      <c r="M128" s="54"/>
      <c r="N128" s="54"/>
      <c r="O128" s="54"/>
      <c r="P128" s="54"/>
      <c r="Q128" s="54"/>
      <c r="R128" s="54"/>
      <c r="S128" s="40"/>
      <c r="T128" s="40"/>
      <c r="U128" s="54"/>
      <c r="V128" s="54"/>
      <c r="W128" s="40"/>
      <c r="X128" s="53"/>
    </row>
    <row r="129" spans="1:24">
      <c r="A129" s="57"/>
      <c r="B129" s="58"/>
      <c r="C129" s="58"/>
      <c r="D129" s="58"/>
      <c r="E129" s="59"/>
      <c r="F129" s="60"/>
      <c r="G129" s="61"/>
      <c r="H129" s="60"/>
      <c r="I129" s="61"/>
      <c r="J129" s="61"/>
      <c r="K129" s="40"/>
      <c r="L129" s="62"/>
      <c r="M129" s="54"/>
      <c r="N129" s="54"/>
      <c r="O129" s="54"/>
      <c r="P129" s="54"/>
      <c r="Q129" s="54"/>
      <c r="R129" s="54"/>
      <c r="S129" s="40"/>
      <c r="T129" s="40"/>
      <c r="U129" s="54"/>
      <c r="V129" s="54"/>
      <c r="W129" s="40"/>
      <c r="X129" s="53"/>
    </row>
    <row r="130" spans="1:24">
      <c r="A130" s="57"/>
      <c r="B130" s="58"/>
      <c r="C130" s="58"/>
      <c r="D130" s="58"/>
      <c r="E130" s="59"/>
      <c r="F130" s="60"/>
      <c r="G130" s="61"/>
      <c r="H130" s="60"/>
      <c r="I130" s="61"/>
      <c r="J130" s="61"/>
      <c r="K130" s="40"/>
      <c r="L130" s="62"/>
      <c r="M130" s="54"/>
      <c r="N130" s="54"/>
      <c r="O130" s="54"/>
      <c r="P130" s="54"/>
      <c r="Q130" s="54"/>
      <c r="R130" s="54"/>
      <c r="S130" s="40"/>
      <c r="T130" s="40"/>
      <c r="U130" s="54"/>
      <c r="V130" s="54"/>
      <c r="W130" s="40"/>
      <c r="X130" s="53"/>
    </row>
    <row r="131" spans="1:24">
      <c r="A131" s="57"/>
      <c r="B131" s="58"/>
      <c r="C131" s="58"/>
      <c r="D131" s="58"/>
      <c r="E131" s="59"/>
      <c r="F131" s="60"/>
      <c r="G131" s="61"/>
      <c r="H131" s="60"/>
      <c r="I131" s="61"/>
      <c r="J131" s="61"/>
      <c r="K131" s="40"/>
      <c r="L131" s="62"/>
      <c r="M131" s="54"/>
      <c r="N131" s="54"/>
      <c r="O131" s="54"/>
      <c r="P131" s="54"/>
      <c r="Q131" s="54"/>
      <c r="R131" s="54"/>
      <c r="S131" s="40"/>
      <c r="T131" s="40"/>
      <c r="U131" s="54"/>
      <c r="V131" s="54"/>
      <c r="W131" s="40"/>
      <c r="X131" s="53"/>
    </row>
    <row r="132" spans="1:24">
      <c r="A132" s="57"/>
      <c r="B132" s="58"/>
      <c r="C132" s="58"/>
      <c r="D132" s="58"/>
      <c r="E132" s="59"/>
      <c r="F132" s="60"/>
      <c r="G132" s="61"/>
      <c r="H132" s="60"/>
      <c r="I132" s="61"/>
      <c r="J132" s="61"/>
      <c r="K132" s="40"/>
      <c r="L132" s="62"/>
      <c r="M132" s="54"/>
      <c r="N132" s="54"/>
      <c r="O132" s="54"/>
      <c r="P132" s="54"/>
      <c r="Q132" s="54"/>
      <c r="R132" s="54"/>
      <c r="S132" s="40"/>
      <c r="T132" s="40"/>
      <c r="U132" s="54"/>
      <c r="V132" s="54"/>
      <c r="W132" s="40"/>
      <c r="X132" s="53"/>
    </row>
    <row r="133" spans="1:24">
      <c r="A133" s="57"/>
      <c r="B133" s="58"/>
      <c r="C133" s="58"/>
      <c r="D133" s="58"/>
      <c r="E133" s="59"/>
      <c r="F133" s="60"/>
      <c r="G133" s="61"/>
      <c r="H133" s="60"/>
      <c r="I133" s="61"/>
      <c r="J133" s="61"/>
      <c r="K133" s="40"/>
      <c r="L133" s="62"/>
      <c r="M133" s="54"/>
      <c r="N133" s="54"/>
      <c r="O133" s="54"/>
      <c r="P133" s="54"/>
      <c r="Q133" s="54"/>
      <c r="R133" s="54"/>
      <c r="S133" s="40"/>
      <c r="T133" s="40"/>
      <c r="U133" s="54"/>
      <c r="V133" s="54"/>
      <c r="W133" s="40"/>
      <c r="X133" s="53"/>
    </row>
    <row r="134" spans="1:24">
      <c r="A134" s="57"/>
      <c r="B134" s="58"/>
      <c r="C134" s="58"/>
      <c r="D134" s="58"/>
      <c r="E134" s="59"/>
      <c r="F134" s="60"/>
      <c r="G134" s="61"/>
      <c r="H134" s="60"/>
      <c r="I134" s="61"/>
      <c r="J134" s="61"/>
      <c r="K134" s="40"/>
      <c r="L134" s="62"/>
      <c r="M134" s="54"/>
      <c r="N134" s="54"/>
      <c r="O134" s="54"/>
      <c r="P134" s="54"/>
      <c r="Q134" s="54"/>
      <c r="R134" s="54"/>
      <c r="S134" s="40"/>
      <c r="T134" s="40"/>
      <c r="U134" s="54"/>
      <c r="V134" s="54"/>
      <c r="W134" s="40"/>
      <c r="X134" s="53"/>
    </row>
    <row r="135" spans="1:24">
      <c r="A135" s="57"/>
      <c r="B135" s="58"/>
      <c r="C135" s="58"/>
      <c r="D135" s="58"/>
      <c r="E135" s="59"/>
      <c r="F135" s="60"/>
      <c r="G135" s="61"/>
      <c r="H135" s="60"/>
      <c r="I135" s="61"/>
      <c r="J135" s="61"/>
      <c r="K135" s="40"/>
      <c r="L135" s="62"/>
      <c r="M135" s="54"/>
      <c r="N135" s="54"/>
      <c r="O135" s="54"/>
      <c r="P135" s="54"/>
      <c r="Q135" s="54"/>
      <c r="R135" s="54"/>
      <c r="S135" s="40"/>
      <c r="T135" s="40"/>
      <c r="U135" s="54"/>
      <c r="V135" s="54"/>
      <c r="W135" s="40"/>
      <c r="X135" s="53"/>
    </row>
    <row r="136" spans="1:24">
      <c r="A136" s="57"/>
      <c r="B136" s="58"/>
      <c r="C136" s="58"/>
      <c r="D136" s="58"/>
      <c r="E136" s="59"/>
      <c r="F136" s="60"/>
      <c r="G136" s="61"/>
      <c r="H136" s="60"/>
      <c r="I136" s="61"/>
      <c r="J136" s="61"/>
      <c r="K136" s="40"/>
      <c r="L136" s="62"/>
      <c r="M136" s="54"/>
      <c r="N136" s="54"/>
      <c r="O136" s="54"/>
      <c r="P136" s="54"/>
      <c r="Q136" s="54"/>
      <c r="R136" s="54"/>
      <c r="S136" s="40"/>
      <c r="T136" s="40"/>
      <c r="U136" s="54"/>
      <c r="V136" s="54"/>
      <c r="W136" s="40"/>
      <c r="X136" s="53"/>
    </row>
    <row r="137" spans="1:24">
      <c r="A137" s="57"/>
      <c r="B137" s="58"/>
      <c r="C137" s="58"/>
      <c r="D137" s="58"/>
      <c r="E137" s="59"/>
      <c r="F137" s="60"/>
      <c r="G137" s="61"/>
      <c r="H137" s="60"/>
      <c r="I137" s="61"/>
      <c r="J137" s="61"/>
      <c r="K137" s="40"/>
      <c r="L137" s="62"/>
      <c r="M137" s="54"/>
      <c r="N137" s="54"/>
      <c r="O137" s="54"/>
      <c r="P137" s="54"/>
      <c r="Q137" s="54"/>
      <c r="R137" s="54"/>
      <c r="S137" s="40"/>
      <c r="T137" s="40"/>
      <c r="U137" s="54"/>
      <c r="V137" s="54"/>
      <c r="W137" s="40"/>
      <c r="X137" s="53"/>
    </row>
    <row r="138" spans="1:24">
      <c r="A138" s="57"/>
      <c r="B138" s="58"/>
      <c r="C138" s="58"/>
      <c r="D138" s="58"/>
      <c r="E138" s="59"/>
      <c r="F138" s="60"/>
      <c r="G138" s="61"/>
      <c r="H138" s="60"/>
      <c r="I138" s="61"/>
      <c r="J138" s="61"/>
      <c r="K138" s="40"/>
      <c r="L138" s="62"/>
      <c r="M138" s="54"/>
      <c r="N138" s="54"/>
      <c r="O138" s="54"/>
      <c r="P138" s="54"/>
      <c r="Q138" s="54"/>
      <c r="R138" s="54"/>
      <c r="S138" s="40"/>
      <c r="T138" s="40"/>
      <c r="U138" s="54"/>
      <c r="V138" s="54"/>
      <c r="W138" s="40"/>
      <c r="X138" s="53"/>
    </row>
    <row r="139" spans="1:24">
      <c r="A139" s="57"/>
      <c r="B139" s="58"/>
      <c r="C139" s="58"/>
      <c r="D139" s="58"/>
      <c r="E139" s="59"/>
      <c r="F139" s="60"/>
      <c r="G139" s="61"/>
      <c r="H139" s="60"/>
      <c r="I139" s="61"/>
      <c r="J139" s="61"/>
      <c r="K139" s="40"/>
      <c r="L139" s="62"/>
      <c r="M139" s="54"/>
      <c r="N139" s="54"/>
      <c r="O139" s="54"/>
      <c r="P139" s="54"/>
      <c r="Q139" s="54"/>
      <c r="R139" s="54"/>
      <c r="S139" s="40"/>
      <c r="T139" s="40"/>
      <c r="U139" s="54"/>
      <c r="V139" s="54"/>
      <c r="W139" s="40"/>
      <c r="X139" s="53"/>
    </row>
    <row r="140" spans="1:24">
      <c r="A140" s="57"/>
      <c r="B140" s="58"/>
      <c r="C140" s="58"/>
      <c r="D140" s="58"/>
      <c r="E140" s="59"/>
      <c r="F140" s="60"/>
      <c r="G140" s="61"/>
      <c r="H140" s="60"/>
      <c r="I140" s="61"/>
      <c r="J140" s="61"/>
      <c r="K140" s="40"/>
      <c r="L140" s="62"/>
      <c r="M140" s="54"/>
      <c r="N140" s="54"/>
      <c r="O140" s="54"/>
      <c r="P140" s="54"/>
      <c r="Q140" s="54"/>
      <c r="R140" s="54"/>
      <c r="S140" s="40"/>
      <c r="T140" s="40"/>
      <c r="U140" s="54"/>
      <c r="V140" s="54"/>
      <c r="W140" s="40"/>
      <c r="X140" s="53"/>
    </row>
    <row r="141" spans="1:24">
      <c r="A141" s="57"/>
      <c r="B141" s="58"/>
      <c r="C141" s="58"/>
      <c r="D141" s="58"/>
      <c r="E141" s="59"/>
      <c r="F141" s="60"/>
      <c r="G141" s="61"/>
      <c r="H141" s="60"/>
      <c r="I141" s="61"/>
      <c r="J141" s="61"/>
      <c r="K141" s="40"/>
      <c r="L141" s="62"/>
      <c r="M141" s="54"/>
      <c r="N141" s="54"/>
      <c r="O141" s="54"/>
      <c r="P141" s="54"/>
      <c r="Q141" s="54"/>
      <c r="R141" s="54"/>
      <c r="S141" s="40"/>
      <c r="T141" s="40"/>
      <c r="U141" s="54"/>
      <c r="V141" s="54"/>
      <c r="W141" s="40"/>
      <c r="X141" s="53"/>
    </row>
    <row r="142" spans="1:24">
      <c r="A142" s="57"/>
      <c r="B142" s="58"/>
      <c r="C142" s="58"/>
      <c r="D142" s="58"/>
      <c r="E142" s="59"/>
      <c r="F142" s="60"/>
      <c r="G142" s="61"/>
      <c r="H142" s="60"/>
      <c r="I142" s="61"/>
      <c r="J142" s="61"/>
      <c r="K142" s="40"/>
      <c r="L142" s="62"/>
      <c r="M142" s="54"/>
      <c r="N142" s="54"/>
      <c r="O142" s="54"/>
      <c r="P142" s="54"/>
      <c r="Q142" s="54"/>
      <c r="R142" s="54"/>
      <c r="S142" s="40"/>
      <c r="T142" s="40"/>
      <c r="U142" s="54"/>
      <c r="V142" s="54"/>
      <c r="W142" s="40"/>
      <c r="X142" s="53"/>
    </row>
    <row r="143" spans="1:24">
      <c r="A143" s="57"/>
      <c r="B143" s="58"/>
      <c r="C143" s="58"/>
      <c r="D143" s="58"/>
      <c r="E143" s="59"/>
      <c r="F143" s="60"/>
      <c r="G143" s="61"/>
      <c r="H143" s="60"/>
      <c r="I143" s="61"/>
      <c r="J143" s="61"/>
      <c r="K143" s="40"/>
      <c r="L143" s="62"/>
      <c r="M143" s="54"/>
      <c r="N143" s="54"/>
      <c r="O143" s="54"/>
      <c r="P143" s="54"/>
      <c r="Q143" s="54"/>
      <c r="R143" s="54"/>
      <c r="S143" s="40"/>
      <c r="T143" s="40"/>
      <c r="U143" s="54"/>
      <c r="V143" s="54"/>
      <c r="W143" s="40"/>
      <c r="X143" s="53"/>
    </row>
    <row r="144" spans="1:24">
      <c r="A144" s="57"/>
      <c r="B144" s="58"/>
      <c r="C144" s="58"/>
      <c r="D144" s="58"/>
      <c r="E144" s="59"/>
      <c r="F144" s="60"/>
      <c r="G144" s="61"/>
      <c r="H144" s="60"/>
      <c r="I144" s="61"/>
      <c r="J144" s="61"/>
      <c r="K144" s="40"/>
      <c r="L144" s="62"/>
      <c r="M144" s="54"/>
      <c r="N144" s="54"/>
      <c r="O144" s="54"/>
      <c r="P144" s="54"/>
      <c r="Q144" s="54"/>
      <c r="R144" s="54"/>
      <c r="S144" s="40"/>
      <c r="T144" s="40"/>
      <c r="U144" s="54"/>
      <c r="V144" s="54"/>
      <c r="W144" s="40"/>
      <c r="X144" s="53"/>
    </row>
    <row r="145" spans="1:24">
      <c r="A145" s="57"/>
      <c r="B145" s="58"/>
      <c r="C145" s="58"/>
      <c r="D145" s="58"/>
      <c r="E145" s="59"/>
      <c r="F145" s="60"/>
      <c r="G145" s="61"/>
      <c r="H145" s="60"/>
      <c r="I145" s="61"/>
      <c r="J145" s="61"/>
      <c r="K145" s="40"/>
      <c r="L145" s="62"/>
      <c r="M145" s="54"/>
      <c r="N145" s="54"/>
      <c r="O145" s="54"/>
      <c r="P145" s="54"/>
      <c r="Q145" s="54"/>
      <c r="R145" s="54"/>
      <c r="S145" s="40"/>
      <c r="T145" s="40"/>
      <c r="U145" s="54"/>
      <c r="V145" s="54"/>
      <c r="W145" s="40"/>
      <c r="X145" s="53"/>
    </row>
    <row r="146" spans="1:24">
      <c r="A146" s="57"/>
      <c r="B146" s="58"/>
      <c r="C146" s="58"/>
      <c r="D146" s="58"/>
      <c r="E146" s="59"/>
      <c r="F146" s="60"/>
      <c r="G146" s="61"/>
      <c r="H146" s="60"/>
      <c r="I146" s="61"/>
      <c r="J146" s="61"/>
      <c r="K146" s="40"/>
      <c r="L146" s="62"/>
      <c r="M146" s="54"/>
      <c r="N146" s="54"/>
      <c r="O146" s="54"/>
      <c r="P146" s="54"/>
      <c r="Q146" s="54"/>
      <c r="R146" s="54"/>
      <c r="S146" s="40"/>
      <c r="T146" s="40"/>
      <c r="U146" s="54"/>
      <c r="V146" s="54"/>
      <c r="W146" s="40"/>
      <c r="X146" s="53"/>
    </row>
    <row r="147" spans="1:24">
      <c r="A147" s="57"/>
      <c r="B147" s="58"/>
      <c r="C147" s="58"/>
      <c r="D147" s="58"/>
      <c r="E147" s="59"/>
      <c r="F147" s="60"/>
      <c r="G147" s="61"/>
      <c r="H147" s="60"/>
      <c r="I147" s="61"/>
      <c r="J147" s="61"/>
      <c r="K147" s="40"/>
      <c r="L147" s="62"/>
      <c r="M147" s="54"/>
      <c r="N147" s="54"/>
      <c r="O147" s="54"/>
      <c r="P147" s="54"/>
      <c r="Q147" s="54"/>
      <c r="R147" s="54"/>
      <c r="S147" s="40"/>
      <c r="T147" s="40"/>
      <c r="U147" s="54"/>
      <c r="V147" s="54"/>
      <c r="W147" s="40"/>
      <c r="X147" s="53"/>
    </row>
    <row r="148" spans="1:24">
      <c r="A148" s="57"/>
      <c r="B148" s="58"/>
      <c r="C148" s="58"/>
      <c r="D148" s="58"/>
      <c r="E148" s="59"/>
      <c r="F148" s="60"/>
      <c r="G148" s="61"/>
      <c r="H148" s="60"/>
      <c r="I148" s="61"/>
      <c r="J148" s="61"/>
      <c r="K148" s="40"/>
      <c r="L148" s="62"/>
      <c r="M148" s="54"/>
      <c r="N148" s="54"/>
      <c r="O148" s="54"/>
      <c r="P148" s="54"/>
      <c r="Q148" s="54"/>
      <c r="R148" s="54"/>
      <c r="S148" s="40"/>
      <c r="T148" s="40"/>
      <c r="U148" s="54"/>
      <c r="V148" s="54"/>
      <c r="W148" s="40"/>
      <c r="X148" s="53"/>
    </row>
    <row r="149" spans="1:24">
      <c r="A149" s="57"/>
      <c r="B149" s="58"/>
      <c r="C149" s="58"/>
      <c r="D149" s="58"/>
      <c r="E149" s="59"/>
      <c r="F149" s="60"/>
      <c r="G149" s="61"/>
      <c r="H149" s="60"/>
      <c r="I149" s="61"/>
      <c r="J149" s="61"/>
      <c r="K149" s="40"/>
      <c r="L149" s="62"/>
      <c r="M149" s="54"/>
      <c r="N149" s="54"/>
      <c r="O149" s="54"/>
      <c r="P149" s="54"/>
      <c r="Q149" s="54"/>
      <c r="R149" s="54"/>
      <c r="S149" s="40"/>
      <c r="T149" s="40"/>
      <c r="U149" s="54"/>
      <c r="V149" s="54"/>
      <c r="W149" s="40"/>
      <c r="X149" s="53"/>
    </row>
    <row r="150" spans="1:24">
      <c r="A150" s="57"/>
      <c r="B150" s="58"/>
      <c r="C150" s="58"/>
      <c r="D150" s="58"/>
      <c r="E150" s="59"/>
      <c r="F150" s="60"/>
      <c r="G150" s="61"/>
      <c r="H150" s="60"/>
      <c r="I150" s="61"/>
      <c r="J150" s="61"/>
      <c r="K150" s="40"/>
      <c r="L150" s="62"/>
      <c r="M150" s="54"/>
      <c r="N150" s="54"/>
      <c r="O150" s="54"/>
      <c r="P150" s="54"/>
      <c r="Q150" s="54"/>
      <c r="R150" s="54"/>
      <c r="S150" s="40"/>
      <c r="T150" s="40"/>
      <c r="U150" s="54"/>
      <c r="V150" s="54"/>
      <c r="W150" s="40"/>
      <c r="X150" s="53"/>
    </row>
    <row r="151" spans="1:24">
      <c r="A151" s="57"/>
      <c r="B151" s="58"/>
      <c r="C151" s="58"/>
      <c r="D151" s="58"/>
      <c r="E151" s="59"/>
      <c r="F151" s="60"/>
      <c r="G151" s="61"/>
      <c r="H151" s="60"/>
      <c r="I151" s="61"/>
      <c r="J151" s="61"/>
      <c r="K151" s="40"/>
      <c r="L151" s="62"/>
      <c r="M151" s="54"/>
      <c r="N151" s="54"/>
      <c r="O151" s="54"/>
      <c r="P151" s="54"/>
      <c r="Q151" s="54"/>
      <c r="R151" s="54"/>
      <c r="S151" s="40"/>
      <c r="T151" s="40"/>
      <c r="U151" s="54"/>
      <c r="V151" s="54"/>
      <c r="W151" s="40"/>
      <c r="X151" s="53"/>
    </row>
    <row r="152" spans="1:24">
      <c r="A152" s="57"/>
      <c r="B152" s="58"/>
      <c r="C152" s="58"/>
      <c r="D152" s="58"/>
      <c r="E152" s="59"/>
      <c r="F152" s="60"/>
      <c r="G152" s="61"/>
      <c r="H152" s="60"/>
      <c r="I152" s="61"/>
      <c r="J152" s="61"/>
      <c r="K152" s="40"/>
      <c r="L152" s="62"/>
      <c r="M152" s="54"/>
      <c r="N152" s="54"/>
      <c r="O152" s="54"/>
      <c r="P152" s="54"/>
      <c r="Q152" s="54"/>
      <c r="R152" s="54"/>
      <c r="S152" s="40"/>
      <c r="T152" s="40"/>
      <c r="U152" s="54"/>
      <c r="V152" s="54"/>
      <c r="W152" s="40"/>
      <c r="X152" s="53"/>
    </row>
    <row r="153" spans="1:24">
      <c r="A153" s="57"/>
      <c r="B153" s="58"/>
      <c r="C153" s="58"/>
      <c r="D153" s="58"/>
      <c r="E153" s="59"/>
      <c r="F153" s="60"/>
      <c r="G153" s="61"/>
      <c r="H153" s="60"/>
      <c r="I153" s="61"/>
      <c r="J153" s="61"/>
      <c r="K153" s="40"/>
      <c r="L153" s="62"/>
      <c r="M153" s="54"/>
      <c r="N153" s="54"/>
      <c r="O153" s="54"/>
      <c r="P153" s="54"/>
      <c r="Q153" s="54"/>
      <c r="R153" s="54"/>
      <c r="S153" s="40"/>
      <c r="T153" s="40"/>
      <c r="U153" s="54"/>
      <c r="V153" s="54"/>
      <c r="W153" s="40"/>
      <c r="X153" s="53"/>
    </row>
    <row r="154" spans="1:24">
      <c r="A154" s="57"/>
      <c r="B154" s="58"/>
      <c r="C154" s="58"/>
      <c r="D154" s="58"/>
      <c r="E154" s="59"/>
      <c r="F154" s="60"/>
      <c r="G154" s="61"/>
      <c r="H154" s="60"/>
      <c r="I154" s="61"/>
      <c r="J154" s="61"/>
      <c r="K154" s="40"/>
      <c r="L154" s="62"/>
      <c r="M154" s="54"/>
      <c r="N154" s="54"/>
      <c r="O154" s="54"/>
      <c r="P154" s="54"/>
      <c r="Q154" s="54"/>
      <c r="R154" s="54"/>
      <c r="S154" s="40"/>
      <c r="T154" s="40"/>
      <c r="U154" s="54"/>
      <c r="V154" s="54"/>
      <c r="W154" s="40"/>
      <c r="X154" s="53"/>
    </row>
    <row r="155" spans="1:24">
      <c r="A155" s="57"/>
      <c r="B155" s="58"/>
      <c r="C155" s="58"/>
      <c r="D155" s="58"/>
      <c r="E155" s="59"/>
      <c r="F155" s="60"/>
      <c r="G155" s="61"/>
      <c r="H155" s="60"/>
      <c r="I155" s="61"/>
      <c r="J155" s="61"/>
      <c r="K155" s="40"/>
      <c r="L155" s="62"/>
      <c r="M155" s="54"/>
      <c r="N155" s="54"/>
      <c r="O155" s="54"/>
      <c r="P155" s="54"/>
      <c r="Q155" s="54"/>
      <c r="R155" s="54"/>
      <c r="S155" s="40"/>
      <c r="T155" s="40"/>
      <c r="U155" s="54"/>
      <c r="V155" s="54"/>
      <c r="W155" s="40"/>
      <c r="X155" s="53"/>
    </row>
    <row r="156" spans="1:24">
      <c r="A156" s="57"/>
      <c r="B156" s="58"/>
      <c r="C156" s="58"/>
      <c r="D156" s="58"/>
      <c r="E156" s="59"/>
      <c r="F156" s="60"/>
      <c r="G156" s="61"/>
      <c r="H156" s="60"/>
      <c r="I156" s="61"/>
      <c r="J156" s="61"/>
      <c r="K156" s="40"/>
      <c r="L156" s="62"/>
      <c r="M156" s="54"/>
      <c r="N156" s="54"/>
      <c r="O156" s="54"/>
      <c r="P156" s="54"/>
      <c r="Q156" s="54"/>
      <c r="R156" s="54"/>
      <c r="S156" s="40"/>
      <c r="T156" s="40"/>
      <c r="U156" s="54"/>
      <c r="V156" s="54"/>
      <c r="W156" s="40"/>
      <c r="X156" s="53"/>
    </row>
    <row r="157" spans="1:24">
      <c r="A157" s="57"/>
      <c r="B157" s="58"/>
      <c r="C157" s="58"/>
      <c r="D157" s="58"/>
      <c r="E157" s="59"/>
      <c r="F157" s="60"/>
      <c r="G157" s="61"/>
      <c r="H157" s="60"/>
      <c r="I157" s="61"/>
      <c r="J157" s="61"/>
      <c r="K157" s="40"/>
      <c r="L157" s="62"/>
      <c r="M157" s="54"/>
      <c r="N157" s="54"/>
      <c r="O157" s="54"/>
      <c r="P157" s="54"/>
      <c r="Q157" s="54"/>
      <c r="R157" s="54"/>
      <c r="S157" s="40"/>
      <c r="T157" s="40"/>
      <c r="U157" s="54"/>
      <c r="V157" s="54"/>
      <c r="W157" s="40"/>
      <c r="X157" s="53"/>
    </row>
    <row r="158" spans="1:24">
      <c r="A158" s="57"/>
      <c r="B158" s="58"/>
      <c r="C158" s="58"/>
      <c r="D158" s="58"/>
      <c r="E158" s="59"/>
      <c r="F158" s="60"/>
      <c r="G158" s="61"/>
      <c r="H158" s="60"/>
      <c r="I158" s="61"/>
      <c r="J158" s="61"/>
      <c r="K158" s="40"/>
      <c r="L158" s="62"/>
      <c r="M158" s="54"/>
      <c r="N158" s="54"/>
      <c r="O158" s="54"/>
      <c r="P158" s="54"/>
      <c r="Q158" s="54"/>
      <c r="R158" s="54"/>
      <c r="S158" s="40"/>
      <c r="T158" s="40"/>
      <c r="U158" s="54"/>
      <c r="V158" s="54"/>
      <c r="W158" s="40"/>
      <c r="X158" s="53"/>
    </row>
    <row r="159" spans="1:24">
      <c r="A159" s="57"/>
      <c r="B159" s="58"/>
      <c r="C159" s="58"/>
      <c r="D159" s="58"/>
      <c r="E159" s="59"/>
      <c r="F159" s="60"/>
      <c r="G159" s="61"/>
      <c r="H159" s="60"/>
      <c r="I159" s="61"/>
      <c r="J159" s="61"/>
      <c r="K159" s="40"/>
      <c r="L159" s="62"/>
      <c r="M159" s="54"/>
      <c r="N159" s="54"/>
      <c r="O159" s="54"/>
      <c r="P159" s="54"/>
      <c r="Q159" s="54"/>
      <c r="R159" s="54"/>
      <c r="S159" s="40"/>
      <c r="T159" s="40"/>
      <c r="U159" s="54"/>
      <c r="V159" s="54"/>
      <c r="W159" s="40"/>
      <c r="X159" s="53"/>
    </row>
    <row r="160" spans="1:24">
      <c r="A160" s="57"/>
      <c r="B160" s="58"/>
      <c r="C160" s="58"/>
      <c r="D160" s="58"/>
      <c r="E160" s="59"/>
      <c r="F160" s="60"/>
      <c r="G160" s="61"/>
      <c r="H160" s="60"/>
      <c r="I160" s="61"/>
      <c r="J160" s="61"/>
      <c r="K160" s="40"/>
      <c r="L160" s="62"/>
      <c r="M160" s="54"/>
      <c r="N160" s="54"/>
      <c r="O160" s="54"/>
      <c r="P160" s="54"/>
      <c r="Q160" s="54"/>
      <c r="R160" s="54"/>
      <c r="S160" s="40"/>
      <c r="T160" s="40"/>
      <c r="U160" s="54"/>
      <c r="V160" s="54"/>
      <c r="W160" s="40"/>
      <c r="X160" s="53"/>
    </row>
    <row r="161" spans="1:24">
      <c r="A161" s="57"/>
      <c r="B161" s="58"/>
      <c r="C161" s="58"/>
      <c r="D161" s="58"/>
      <c r="E161" s="59"/>
      <c r="F161" s="60"/>
      <c r="G161" s="61"/>
      <c r="H161" s="60"/>
      <c r="I161" s="61"/>
      <c r="J161" s="61"/>
      <c r="K161" s="40"/>
      <c r="L161" s="62"/>
      <c r="M161" s="54"/>
      <c r="N161" s="54"/>
      <c r="O161" s="54"/>
      <c r="P161" s="54"/>
      <c r="Q161" s="54"/>
      <c r="R161" s="54"/>
      <c r="S161" s="40"/>
      <c r="T161" s="40"/>
      <c r="U161" s="54"/>
      <c r="V161" s="54"/>
      <c r="W161" s="40"/>
      <c r="X161" s="53"/>
    </row>
    <row r="162" spans="1:24">
      <c r="A162" s="57"/>
      <c r="B162" s="58"/>
      <c r="C162" s="58"/>
      <c r="D162" s="58"/>
      <c r="E162" s="59"/>
      <c r="F162" s="60"/>
      <c r="G162" s="61"/>
      <c r="H162" s="60"/>
      <c r="I162" s="61"/>
      <c r="J162" s="61"/>
      <c r="K162" s="40"/>
      <c r="L162" s="62"/>
      <c r="M162" s="54"/>
      <c r="N162" s="54"/>
      <c r="O162" s="54"/>
      <c r="P162" s="54"/>
      <c r="Q162" s="54"/>
      <c r="R162" s="54"/>
      <c r="S162" s="40"/>
      <c r="T162" s="40"/>
      <c r="U162" s="54"/>
      <c r="V162" s="54"/>
      <c r="W162" s="40"/>
      <c r="X162" s="53"/>
    </row>
    <row r="163" spans="1:24">
      <c r="A163" s="57"/>
      <c r="B163" s="58"/>
      <c r="C163" s="58"/>
      <c r="D163" s="58"/>
      <c r="E163" s="59"/>
      <c r="F163" s="60"/>
      <c r="G163" s="61"/>
      <c r="H163" s="60"/>
      <c r="I163" s="61"/>
      <c r="J163" s="61"/>
      <c r="K163" s="40"/>
      <c r="L163" s="62"/>
      <c r="M163" s="54"/>
      <c r="N163" s="54"/>
      <c r="O163" s="54"/>
      <c r="P163" s="54"/>
      <c r="Q163" s="54"/>
      <c r="R163" s="54"/>
      <c r="S163" s="40"/>
      <c r="T163" s="40"/>
      <c r="U163" s="54"/>
      <c r="V163" s="54"/>
      <c r="W163" s="40"/>
      <c r="X163" s="53"/>
    </row>
    <row r="164" spans="1:24">
      <c r="A164" s="57"/>
      <c r="B164" s="58"/>
      <c r="C164" s="58"/>
      <c r="D164" s="58"/>
      <c r="E164" s="59"/>
      <c r="F164" s="60"/>
      <c r="G164" s="61"/>
      <c r="H164" s="60"/>
      <c r="I164" s="61"/>
      <c r="J164" s="61"/>
      <c r="K164" s="40"/>
      <c r="L164" s="62"/>
      <c r="M164" s="54"/>
      <c r="N164" s="54"/>
      <c r="O164" s="54"/>
      <c r="P164" s="54"/>
      <c r="Q164" s="54"/>
      <c r="R164" s="54"/>
      <c r="S164" s="40"/>
      <c r="T164" s="40"/>
      <c r="U164" s="54"/>
      <c r="V164" s="54"/>
      <c r="W164" s="40"/>
      <c r="X164" s="53"/>
    </row>
    <row r="165" spans="1:24">
      <c r="A165" s="57"/>
      <c r="B165" s="58"/>
      <c r="C165" s="58"/>
      <c r="D165" s="58"/>
      <c r="E165" s="59"/>
      <c r="F165" s="60"/>
      <c r="G165" s="61"/>
      <c r="H165" s="60"/>
      <c r="I165" s="61"/>
      <c r="J165" s="61"/>
      <c r="K165" s="40"/>
      <c r="L165" s="62"/>
      <c r="M165" s="54"/>
      <c r="N165" s="54"/>
      <c r="O165" s="54"/>
      <c r="P165" s="54"/>
      <c r="Q165" s="54"/>
      <c r="R165" s="54"/>
      <c r="S165" s="40"/>
      <c r="T165" s="40"/>
      <c r="U165" s="54"/>
      <c r="V165" s="54"/>
      <c r="W165" s="40"/>
      <c r="X165" s="53"/>
    </row>
    <row r="166" spans="1:24">
      <c r="A166" s="57"/>
      <c r="B166" s="58"/>
      <c r="C166" s="58"/>
      <c r="D166" s="58"/>
      <c r="E166" s="59"/>
      <c r="F166" s="60"/>
      <c r="G166" s="61"/>
      <c r="H166" s="60"/>
      <c r="I166" s="61"/>
      <c r="J166" s="61"/>
      <c r="K166" s="40"/>
      <c r="L166" s="62"/>
      <c r="M166" s="54"/>
      <c r="N166" s="54"/>
      <c r="O166" s="54"/>
      <c r="P166" s="54"/>
      <c r="Q166" s="54"/>
      <c r="R166" s="54"/>
      <c r="S166" s="40"/>
      <c r="T166" s="40"/>
      <c r="U166" s="54"/>
      <c r="V166" s="54"/>
      <c r="W166" s="40"/>
      <c r="X166" s="53"/>
    </row>
    <row r="167" spans="1:24">
      <c r="A167" s="57"/>
      <c r="B167" s="58"/>
      <c r="C167" s="58"/>
      <c r="D167" s="58"/>
      <c r="E167" s="59"/>
      <c r="F167" s="60"/>
      <c r="G167" s="61"/>
      <c r="H167" s="60"/>
      <c r="I167" s="61"/>
      <c r="J167" s="61"/>
      <c r="K167" s="40"/>
      <c r="L167" s="62"/>
      <c r="M167" s="54"/>
      <c r="N167" s="54"/>
      <c r="O167" s="54"/>
      <c r="P167" s="54"/>
      <c r="Q167" s="54"/>
      <c r="R167" s="54"/>
      <c r="S167" s="40"/>
      <c r="T167" s="40"/>
      <c r="U167" s="54"/>
      <c r="V167" s="54"/>
      <c r="W167" s="40"/>
      <c r="X167" s="53"/>
    </row>
    <row r="168" spans="1:24">
      <c r="A168" s="57"/>
      <c r="B168" s="58"/>
      <c r="C168" s="58"/>
      <c r="D168" s="58"/>
      <c r="E168" s="59"/>
      <c r="F168" s="60"/>
      <c r="G168" s="61"/>
      <c r="H168" s="60"/>
      <c r="I168" s="61"/>
      <c r="J168" s="61"/>
      <c r="K168" s="40"/>
      <c r="L168" s="62"/>
      <c r="M168" s="54"/>
      <c r="N168" s="54"/>
      <c r="O168" s="54"/>
      <c r="P168" s="54"/>
      <c r="Q168" s="54"/>
      <c r="R168" s="54"/>
      <c r="S168" s="40"/>
      <c r="T168" s="40"/>
      <c r="U168" s="54"/>
      <c r="V168" s="54"/>
      <c r="W168" s="40"/>
      <c r="X168" s="53"/>
    </row>
    <row r="169" spans="1:24">
      <c r="A169" s="57"/>
      <c r="B169" s="58"/>
      <c r="C169" s="58"/>
      <c r="D169" s="58"/>
      <c r="E169" s="59"/>
      <c r="F169" s="60"/>
      <c r="G169" s="61"/>
      <c r="H169" s="60"/>
      <c r="I169" s="61"/>
      <c r="J169" s="61"/>
      <c r="K169" s="40"/>
      <c r="L169" s="62"/>
      <c r="M169" s="54"/>
      <c r="N169" s="54"/>
      <c r="O169" s="54"/>
      <c r="P169" s="54"/>
      <c r="Q169" s="54"/>
      <c r="R169" s="54"/>
      <c r="S169" s="40"/>
      <c r="T169" s="40"/>
      <c r="U169" s="54"/>
      <c r="V169" s="54"/>
      <c r="W169" s="40"/>
      <c r="X169" s="53"/>
    </row>
    <row r="170" spans="1:24">
      <c r="A170" s="57"/>
      <c r="B170" s="58"/>
      <c r="C170" s="58"/>
      <c r="D170" s="58"/>
      <c r="E170" s="59"/>
      <c r="F170" s="60"/>
      <c r="G170" s="61"/>
      <c r="H170" s="60"/>
      <c r="I170" s="61"/>
      <c r="J170" s="61"/>
      <c r="K170" s="40"/>
      <c r="L170" s="62"/>
      <c r="M170" s="54"/>
      <c r="N170" s="54"/>
      <c r="O170" s="54"/>
      <c r="P170" s="54"/>
      <c r="Q170" s="54"/>
      <c r="R170" s="54"/>
      <c r="S170" s="40"/>
      <c r="T170" s="40"/>
      <c r="U170" s="54"/>
      <c r="V170" s="54"/>
      <c r="W170" s="40"/>
      <c r="X170" s="53"/>
    </row>
    <row r="171" spans="1:24">
      <c r="A171" s="57"/>
      <c r="B171" s="58"/>
      <c r="C171" s="58"/>
      <c r="D171" s="58"/>
      <c r="E171" s="59"/>
      <c r="F171" s="60"/>
      <c r="G171" s="61"/>
      <c r="H171" s="60"/>
      <c r="I171" s="61"/>
      <c r="J171" s="61"/>
      <c r="K171" s="40"/>
      <c r="L171" s="62"/>
      <c r="M171" s="54"/>
      <c r="N171" s="54"/>
      <c r="O171" s="54"/>
      <c r="P171" s="54"/>
      <c r="Q171" s="54"/>
      <c r="R171" s="54"/>
      <c r="S171" s="40"/>
      <c r="T171" s="40"/>
      <c r="U171" s="54"/>
      <c r="V171" s="54"/>
      <c r="W171" s="40"/>
      <c r="X171" s="53"/>
    </row>
    <row r="172" spans="1:24">
      <c r="A172" s="57"/>
      <c r="B172" s="58"/>
      <c r="C172" s="58"/>
      <c r="D172" s="58"/>
      <c r="E172" s="59"/>
      <c r="F172" s="60"/>
      <c r="G172" s="61"/>
      <c r="H172" s="60"/>
      <c r="I172" s="61"/>
      <c r="J172" s="61"/>
      <c r="K172" s="40"/>
      <c r="L172" s="62"/>
      <c r="M172" s="54"/>
      <c r="N172" s="54"/>
      <c r="O172" s="54"/>
      <c r="P172" s="54"/>
      <c r="Q172" s="54"/>
      <c r="R172" s="54"/>
      <c r="S172" s="40"/>
      <c r="T172" s="40"/>
      <c r="U172" s="54"/>
      <c r="V172" s="54"/>
      <c r="W172" s="40"/>
      <c r="X172" s="53"/>
    </row>
    <row r="173" spans="1:24">
      <c r="A173" s="57"/>
      <c r="B173" s="58"/>
      <c r="C173" s="58"/>
      <c r="D173" s="58"/>
      <c r="E173" s="59"/>
      <c r="F173" s="60"/>
      <c r="G173" s="61"/>
      <c r="H173" s="60"/>
      <c r="I173" s="61"/>
      <c r="J173" s="61"/>
      <c r="K173" s="40"/>
      <c r="L173" s="62"/>
      <c r="M173" s="54"/>
      <c r="N173" s="54"/>
      <c r="O173" s="54"/>
      <c r="P173" s="54"/>
      <c r="Q173" s="54"/>
      <c r="R173" s="54"/>
      <c r="S173" s="40"/>
      <c r="T173" s="40"/>
      <c r="U173" s="54"/>
      <c r="V173" s="54"/>
      <c r="W173" s="40"/>
      <c r="X173" s="53"/>
    </row>
    <row r="174" spans="1:24">
      <c r="A174" s="57"/>
      <c r="B174" s="58"/>
      <c r="C174" s="58"/>
      <c r="D174" s="58"/>
      <c r="E174" s="59"/>
      <c r="F174" s="60"/>
      <c r="G174" s="61"/>
      <c r="H174" s="60"/>
      <c r="I174" s="61"/>
      <c r="J174" s="61"/>
      <c r="K174" s="40"/>
      <c r="L174" s="62"/>
      <c r="M174" s="54"/>
      <c r="N174" s="54"/>
      <c r="O174" s="54"/>
      <c r="P174" s="54"/>
      <c r="Q174" s="54"/>
      <c r="R174" s="54"/>
      <c r="S174" s="40"/>
      <c r="T174" s="40"/>
      <c r="U174" s="54"/>
      <c r="V174" s="54"/>
      <c r="W174" s="40"/>
      <c r="X174" s="53"/>
    </row>
    <row r="175" spans="1:24">
      <c r="A175" s="57"/>
      <c r="B175" s="58"/>
      <c r="C175" s="58"/>
      <c r="D175" s="58"/>
      <c r="E175" s="59"/>
      <c r="F175" s="60"/>
      <c r="G175" s="61"/>
      <c r="H175" s="60"/>
      <c r="I175" s="61"/>
      <c r="J175" s="61"/>
      <c r="K175" s="40"/>
      <c r="L175" s="62"/>
      <c r="M175" s="54"/>
      <c r="N175" s="54"/>
      <c r="O175" s="54"/>
      <c r="P175" s="54"/>
      <c r="Q175" s="54"/>
      <c r="R175" s="54"/>
      <c r="S175" s="40"/>
      <c r="T175" s="40"/>
      <c r="U175" s="54"/>
      <c r="V175" s="54"/>
      <c r="W175" s="40"/>
      <c r="X175" s="53"/>
    </row>
    <row r="176" spans="1:24">
      <c r="A176" s="57"/>
      <c r="B176" s="58"/>
      <c r="C176" s="58"/>
      <c r="D176" s="58"/>
      <c r="E176" s="59"/>
      <c r="F176" s="60"/>
      <c r="G176" s="61"/>
      <c r="H176" s="60"/>
      <c r="I176" s="61"/>
      <c r="J176" s="61"/>
      <c r="K176" s="40"/>
      <c r="L176" s="62"/>
      <c r="M176" s="54"/>
      <c r="N176" s="54"/>
      <c r="O176" s="54"/>
      <c r="P176" s="54"/>
      <c r="Q176" s="54"/>
      <c r="R176" s="54"/>
      <c r="S176" s="40"/>
      <c r="T176" s="40"/>
      <c r="U176" s="54"/>
      <c r="V176" s="54"/>
      <c r="W176" s="40"/>
      <c r="X176" s="53"/>
    </row>
    <row r="177" spans="1:24">
      <c r="A177" s="57"/>
      <c r="B177" s="58"/>
      <c r="C177" s="58"/>
      <c r="D177" s="58"/>
      <c r="E177" s="59"/>
      <c r="F177" s="60"/>
      <c r="G177" s="61"/>
      <c r="H177" s="60"/>
      <c r="I177" s="61"/>
      <c r="J177" s="61"/>
      <c r="K177" s="40"/>
      <c r="L177" s="62"/>
      <c r="M177" s="54"/>
      <c r="N177" s="54"/>
      <c r="O177" s="54"/>
      <c r="P177" s="54"/>
      <c r="Q177" s="54"/>
      <c r="R177" s="54"/>
      <c r="S177" s="40"/>
      <c r="T177" s="40"/>
      <c r="U177" s="54"/>
      <c r="V177" s="54"/>
      <c r="W177" s="40"/>
      <c r="X177" s="53"/>
    </row>
    <row r="178" spans="1:24">
      <c r="A178" s="57"/>
      <c r="B178" s="58"/>
      <c r="C178" s="58"/>
      <c r="D178" s="58"/>
      <c r="E178" s="59"/>
      <c r="F178" s="60"/>
      <c r="G178" s="61"/>
      <c r="H178" s="60"/>
      <c r="I178" s="61"/>
      <c r="J178" s="61"/>
      <c r="K178" s="40"/>
      <c r="L178" s="62"/>
      <c r="M178" s="54"/>
      <c r="N178" s="54"/>
      <c r="O178" s="54"/>
      <c r="P178" s="54"/>
      <c r="Q178" s="54"/>
      <c r="R178" s="54"/>
      <c r="S178" s="40"/>
      <c r="T178" s="40"/>
      <c r="U178" s="54"/>
      <c r="V178" s="54"/>
      <c r="W178" s="40"/>
      <c r="X178" s="53"/>
    </row>
    <row r="179" spans="1:24">
      <c r="A179" s="57"/>
      <c r="B179" s="58"/>
      <c r="C179" s="58"/>
      <c r="D179" s="58"/>
      <c r="E179" s="59"/>
      <c r="F179" s="60"/>
      <c r="G179" s="61"/>
      <c r="H179" s="60"/>
      <c r="I179" s="61"/>
      <c r="J179" s="61"/>
      <c r="K179" s="40"/>
      <c r="L179" s="62"/>
      <c r="M179" s="54"/>
      <c r="N179" s="54"/>
      <c r="O179" s="54"/>
      <c r="P179" s="54"/>
      <c r="Q179" s="54"/>
      <c r="R179" s="54"/>
      <c r="S179" s="40"/>
      <c r="T179" s="40"/>
      <c r="U179" s="54"/>
      <c r="V179" s="54"/>
      <c r="W179" s="40"/>
      <c r="X179" s="53"/>
    </row>
    <row r="180" spans="1:24">
      <c r="A180" s="57"/>
      <c r="B180" s="58"/>
      <c r="C180" s="58"/>
      <c r="D180" s="58"/>
      <c r="E180" s="59"/>
      <c r="F180" s="60"/>
      <c r="G180" s="61"/>
      <c r="H180" s="60"/>
      <c r="I180" s="61"/>
      <c r="J180" s="61"/>
      <c r="K180" s="40"/>
      <c r="L180" s="62"/>
      <c r="M180" s="54"/>
      <c r="N180" s="54"/>
      <c r="O180" s="54"/>
      <c r="P180" s="54"/>
      <c r="Q180" s="54"/>
      <c r="R180" s="54"/>
      <c r="S180" s="40"/>
      <c r="T180" s="40"/>
      <c r="U180" s="54"/>
      <c r="V180" s="54"/>
      <c r="W180" s="40"/>
      <c r="X180" s="53"/>
    </row>
    <row r="181" spans="1:24">
      <c r="A181" s="57"/>
      <c r="B181" s="58"/>
      <c r="C181" s="58"/>
      <c r="D181" s="58"/>
      <c r="E181" s="59"/>
      <c r="F181" s="60"/>
      <c r="G181" s="61"/>
      <c r="H181" s="60"/>
      <c r="I181" s="61"/>
      <c r="J181" s="61"/>
      <c r="K181" s="40"/>
      <c r="L181" s="62"/>
      <c r="M181" s="54"/>
      <c r="N181" s="54"/>
      <c r="O181" s="54"/>
      <c r="P181" s="54"/>
      <c r="Q181" s="54"/>
      <c r="R181" s="54"/>
      <c r="S181" s="40"/>
      <c r="T181" s="40"/>
      <c r="U181" s="54"/>
      <c r="V181" s="54"/>
      <c r="W181" s="40"/>
      <c r="X181" s="53"/>
    </row>
    <row r="182" spans="1:24">
      <c r="A182" s="57"/>
      <c r="B182" s="58"/>
      <c r="C182" s="58"/>
      <c r="D182" s="58"/>
      <c r="E182" s="59"/>
      <c r="F182" s="60"/>
      <c r="G182" s="61"/>
      <c r="H182" s="60"/>
      <c r="I182" s="61"/>
      <c r="J182" s="61"/>
      <c r="K182" s="40"/>
      <c r="L182" s="62"/>
      <c r="M182" s="54"/>
      <c r="N182" s="54"/>
      <c r="O182" s="54"/>
      <c r="P182" s="54"/>
      <c r="Q182" s="54"/>
      <c r="R182" s="54"/>
      <c r="S182" s="40"/>
      <c r="T182" s="40"/>
      <c r="U182" s="54"/>
      <c r="V182" s="54"/>
      <c r="W182" s="40"/>
      <c r="X182" s="53"/>
    </row>
    <row r="183" spans="1:24">
      <c r="A183" s="57"/>
      <c r="B183" s="58"/>
      <c r="C183" s="58"/>
      <c r="D183" s="58"/>
      <c r="E183" s="59"/>
      <c r="F183" s="60"/>
      <c r="G183" s="61"/>
      <c r="H183" s="60"/>
      <c r="I183" s="61"/>
      <c r="J183" s="61"/>
      <c r="K183" s="40"/>
      <c r="L183" s="62"/>
      <c r="M183" s="54"/>
      <c r="N183" s="54"/>
      <c r="O183" s="54"/>
      <c r="P183" s="54"/>
      <c r="Q183" s="54"/>
      <c r="R183" s="54"/>
      <c r="S183" s="40"/>
      <c r="T183" s="40"/>
      <c r="U183" s="54"/>
      <c r="V183" s="54"/>
      <c r="W183" s="40"/>
      <c r="X183" s="53"/>
    </row>
    <row r="184" spans="1:24">
      <c r="A184" s="57"/>
      <c r="B184" s="58"/>
      <c r="C184" s="58"/>
      <c r="D184" s="58"/>
      <c r="E184" s="59"/>
      <c r="F184" s="60"/>
      <c r="G184" s="61"/>
      <c r="H184" s="60"/>
      <c r="I184" s="61"/>
      <c r="J184" s="61"/>
      <c r="K184" s="40"/>
      <c r="L184" s="62"/>
      <c r="M184" s="54"/>
      <c r="N184" s="54"/>
      <c r="O184" s="54"/>
      <c r="P184" s="54"/>
      <c r="Q184" s="54"/>
      <c r="R184" s="54"/>
      <c r="S184" s="40"/>
      <c r="T184" s="40"/>
      <c r="U184" s="54"/>
      <c r="V184" s="54"/>
      <c r="W184" s="40"/>
      <c r="X184" s="53"/>
    </row>
    <row r="185" spans="1:24">
      <c r="A185" s="57"/>
      <c r="B185" s="58"/>
      <c r="C185" s="58"/>
      <c r="D185" s="58"/>
      <c r="E185" s="59"/>
      <c r="F185" s="60"/>
      <c r="G185" s="61"/>
      <c r="H185" s="60"/>
      <c r="I185" s="61"/>
      <c r="J185" s="61"/>
      <c r="K185" s="40"/>
      <c r="L185" s="62"/>
      <c r="M185" s="54"/>
      <c r="N185" s="54"/>
      <c r="O185" s="54"/>
      <c r="P185" s="54"/>
      <c r="Q185" s="54"/>
      <c r="R185" s="54"/>
      <c r="S185" s="40"/>
      <c r="T185" s="40"/>
      <c r="U185" s="54"/>
      <c r="V185" s="54"/>
      <c r="W185" s="40"/>
      <c r="X185" s="53"/>
    </row>
    <row r="186" spans="1:24">
      <c r="A186" s="57"/>
      <c r="B186" s="58"/>
      <c r="C186" s="58"/>
      <c r="D186" s="58"/>
      <c r="E186" s="59"/>
      <c r="F186" s="60"/>
      <c r="G186" s="61"/>
      <c r="H186" s="60"/>
      <c r="I186" s="61"/>
      <c r="J186" s="61"/>
      <c r="K186" s="40"/>
      <c r="L186" s="62"/>
      <c r="M186" s="54"/>
      <c r="N186" s="54"/>
      <c r="O186" s="54"/>
      <c r="P186" s="54"/>
      <c r="Q186" s="54"/>
      <c r="R186" s="54"/>
      <c r="S186" s="40"/>
      <c r="T186" s="40"/>
      <c r="U186" s="54"/>
      <c r="V186" s="54"/>
      <c r="W186" s="40"/>
      <c r="X186" s="53"/>
    </row>
    <row r="187" spans="1:24">
      <c r="A187" s="57"/>
      <c r="B187" s="58"/>
      <c r="C187" s="58"/>
      <c r="D187" s="58"/>
      <c r="E187" s="59"/>
      <c r="F187" s="60"/>
      <c r="G187" s="61"/>
      <c r="H187" s="60"/>
      <c r="I187" s="61"/>
      <c r="J187" s="61"/>
      <c r="K187" s="40"/>
      <c r="L187" s="62"/>
      <c r="M187" s="54"/>
      <c r="N187" s="54"/>
      <c r="O187" s="54"/>
      <c r="P187" s="54"/>
      <c r="Q187" s="54"/>
      <c r="R187" s="54"/>
      <c r="S187" s="40"/>
      <c r="T187" s="40"/>
      <c r="U187" s="54"/>
      <c r="V187" s="54"/>
      <c r="W187" s="40"/>
      <c r="X187" s="53"/>
    </row>
    <row r="188" spans="1:24">
      <c r="A188" s="57"/>
      <c r="B188" s="58"/>
      <c r="C188" s="58"/>
      <c r="D188" s="58"/>
      <c r="E188" s="59"/>
      <c r="F188" s="60"/>
      <c r="G188" s="61"/>
      <c r="H188" s="60"/>
      <c r="I188" s="61"/>
      <c r="J188" s="61"/>
      <c r="K188" s="40"/>
      <c r="L188" s="62"/>
      <c r="M188" s="54"/>
      <c r="N188" s="54"/>
      <c r="O188" s="54"/>
      <c r="P188" s="54"/>
      <c r="Q188" s="54"/>
      <c r="R188" s="54"/>
      <c r="S188" s="40"/>
      <c r="T188" s="40"/>
      <c r="U188" s="54"/>
      <c r="V188" s="54"/>
      <c r="W188" s="40"/>
      <c r="X188" s="53"/>
    </row>
    <row r="189" spans="1:24">
      <c r="A189" s="57"/>
      <c r="B189" s="58"/>
      <c r="C189" s="58"/>
      <c r="D189" s="58"/>
      <c r="E189" s="59"/>
      <c r="F189" s="60"/>
      <c r="G189" s="61"/>
      <c r="H189" s="60"/>
      <c r="I189" s="61"/>
      <c r="J189" s="61"/>
      <c r="K189" s="40"/>
      <c r="L189" s="62"/>
      <c r="M189" s="54"/>
      <c r="N189" s="54"/>
      <c r="O189" s="54"/>
      <c r="P189" s="54"/>
      <c r="Q189" s="54"/>
      <c r="R189" s="54"/>
      <c r="S189" s="40"/>
      <c r="T189" s="40"/>
      <c r="U189" s="54"/>
      <c r="V189" s="54"/>
      <c r="W189" s="40"/>
      <c r="X189" s="53"/>
    </row>
    <row r="190" spans="1:24">
      <c r="A190" s="57"/>
      <c r="B190" s="58"/>
      <c r="C190" s="58"/>
      <c r="D190" s="58"/>
      <c r="E190" s="59"/>
      <c r="F190" s="60"/>
      <c r="G190" s="61"/>
      <c r="H190" s="60"/>
      <c r="I190" s="61"/>
      <c r="J190" s="61"/>
      <c r="K190" s="40"/>
      <c r="L190" s="62"/>
      <c r="M190" s="54"/>
      <c r="N190" s="54"/>
      <c r="O190" s="54"/>
      <c r="P190" s="54"/>
      <c r="Q190" s="54"/>
      <c r="R190" s="54"/>
      <c r="S190" s="40"/>
      <c r="T190" s="40"/>
      <c r="U190" s="54"/>
      <c r="V190" s="54"/>
      <c r="W190" s="40"/>
      <c r="X190" s="53"/>
    </row>
    <row r="191" spans="1:24">
      <c r="A191" s="57"/>
      <c r="B191" s="58"/>
      <c r="C191" s="58"/>
      <c r="D191" s="58"/>
      <c r="E191" s="59"/>
      <c r="F191" s="60"/>
      <c r="G191" s="61"/>
      <c r="H191" s="60"/>
      <c r="I191" s="61"/>
      <c r="J191" s="61"/>
      <c r="K191" s="40"/>
      <c r="L191" s="62"/>
      <c r="M191" s="54"/>
      <c r="N191" s="54"/>
      <c r="O191" s="54"/>
      <c r="P191" s="54"/>
      <c r="Q191" s="54"/>
      <c r="R191" s="54"/>
      <c r="S191" s="40"/>
      <c r="T191" s="40"/>
      <c r="U191" s="54"/>
      <c r="V191" s="54"/>
      <c r="W191" s="40"/>
      <c r="X191" s="53"/>
    </row>
    <row r="192" spans="1:24">
      <c r="A192" s="57"/>
      <c r="B192" s="58"/>
      <c r="C192" s="58"/>
      <c r="D192" s="58"/>
      <c r="E192" s="59"/>
      <c r="F192" s="60"/>
      <c r="G192" s="61"/>
      <c r="H192" s="60"/>
      <c r="I192" s="61"/>
      <c r="J192" s="61"/>
      <c r="K192" s="40"/>
      <c r="L192" s="62"/>
      <c r="M192" s="54"/>
      <c r="N192" s="54"/>
      <c r="O192" s="54"/>
      <c r="P192" s="54"/>
      <c r="Q192" s="54"/>
      <c r="R192" s="54"/>
      <c r="S192" s="40"/>
      <c r="T192" s="40"/>
      <c r="U192" s="54"/>
      <c r="V192" s="54"/>
      <c r="W192" s="40"/>
      <c r="X192" s="53"/>
    </row>
    <row r="193" spans="1:24">
      <c r="A193" s="57"/>
      <c r="B193" s="58"/>
      <c r="C193" s="58"/>
      <c r="D193" s="58"/>
      <c r="E193" s="59"/>
      <c r="F193" s="60"/>
      <c r="G193" s="61"/>
      <c r="H193" s="60"/>
      <c r="I193" s="61"/>
      <c r="J193" s="61"/>
      <c r="K193" s="40"/>
      <c r="L193" s="62"/>
      <c r="M193" s="54"/>
      <c r="N193" s="54"/>
      <c r="O193" s="54"/>
      <c r="P193" s="54"/>
      <c r="Q193" s="54"/>
      <c r="R193" s="54"/>
      <c r="S193" s="40"/>
      <c r="T193" s="40"/>
      <c r="U193" s="54"/>
      <c r="V193" s="54"/>
      <c r="W193" s="40"/>
      <c r="X193" s="53"/>
    </row>
    <row r="194" spans="1:24">
      <c r="A194" s="57"/>
      <c r="B194" s="58"/>
      <c r="C194" s="58"/>
      <c r="D194" s="58"/>
      <c r="E194" s="59"/>
      <c r="F194" s="60"/>
      <c r="G194" s="61"/>
      <c r="H194" s="60"/>
      <c r="I194" s="61"/>
      <c r="J194" s="61"/>
      <c r="K194" s="40"/>
      <c r="L194" s="62"/>
      <c r="M194" s="54"/>
      <c r="N194" s="54"/>
      <c r="O194" s="54"/>
      <c r="P194" s="54"/>
      <c r="Q194" s="54"/>
      <c r="R194" s="54"/>
      <c r="S194" s="40"/>
      <c r="T194" s="40"/>
      <c r="U194" s="54"/>
      <c r="V194" s="54"/>
      <c r="W194" s="40"/>
      <c r="X194" s="53"/>
    </row>
    <row r="195" spans="1:24">
      <c r="A195" s="57"/>
      <c r="B195" s="58"/>
      <c r="C195" s="58"/>
      <c r="D195" s="58"/>
      <c r="E195" s="59"/>
      <c r="F195" s="60"/>
      <c r="G195" s="61"/>
      <c r="H195" s="60"/>
      <c r="I195" s="61"/>
      <c r="J195" s="61"/>
      <c r="K195" s="40"/>
      <c r="L195" s="62"/>
      <c r="M195" s="54"/>
      <c r="N195" s="54"/>
      <c r="O195" s="54"/>
      <c r="P195" s="54"/>
      <c r="Q195" s="54"/>
      <c r="R195" s="54"/>
      <c r="S195" s="40"/>
      <c r="T195" s="40"/>
      <c r="U195" s="54"/>
      <c r="V195" s="54"/>
      <c r="W195" s="40"/>
      <c r="X195" s="53"/>
    </row>
    <row r="196" spans="1:24">
      <c r="A196" s="57"/>
      <c r="B196" s="58"/>
      <c r="C196" s="58"/>
      <c r="D196" s="58"/>
      <c r="E196" s="59"/>
      <c r="F196" s="60"/>
      <c r="G196" s="61"/>
      <c r="H196" s="60"/>
      <c r="I196" s="61"/>
      <c r="J196" s="61"/>
      <c r="K196" s="40"/>
      <c r="L196" s="62"/>
      <c r="M196" s="54"/>
      <c r="N196" s="54"/>
      <c r="O196" s="54"/>
      <c r="P196" s="54"/>
      <c r="Q196" s="54"/>
      <c r="R196" s="54"/>
      <c r="S196" s="40"/>
      <c r="T196" s="40"/>
      <c r="U196" s="54"/>
      <c r="V196" s="54"/>
      <c r="W196" s="40"/>
      <c r="X196" s="53"/>
    </row>
    <row r="197" spans="1:24">
      <c r="A197" s="57"/>
      <c r="B197" s="58"/>
      <c r="C197" s="58"/>
      <c r="D197" s="58"/>
      <c r="E197" s="59"/>
      <c r="F197" s="60"/>
      <c r="G197" s="61"/>
      <c r="H197" s="60"/>
      <c r="I197" s="61"/>
      <c r="J197" s="61"/>
      <c r="K197" s="40"/>
      <c r="L197" s="62"/>
      <c r="M197" s="54"/>
      <c r="N197" s="54"/>
      <c r="O197" s="54"/>
      <c r="P197" s="54"/>
      <c r="Q197" s="54"/>
      <c r="R197" s="54"/>
      <c r="S197" s="40"/>
      <c r="T197" s="40"/>
      <c r="U197" s="54"/>
      <c r="V197" s="54"/>
      <c r="W197" s="40"/>
      <c r="X197" s="53"/>
    </row>
    <row r="198" spans="1:24">
      <c r="A198" s="57"/>
      <c r="B198" s="58"/>
      <c r="C198" s="58"/>
      <c r="D198" s="58"/>
      <c r="E198" s="59"/>
      <c r="F198" s="60"/>
      <c r="G198" s="61"/>
      <c r="H198" s="60"/>
      <c r="I198" s="61"/>
      <c r="J198" s="61"/>
      <c r="K198" s="40"/>
      <c r="L198" s="62"/>
      <c r="M198" s="54"/>
      <c r="N198" s="54"/>
      <c r="O198" s="54"/>
      <c r="P198" s="54"/>
      <c r="Q198" s="54"/>
      <c r="R198" s="54"/>
      <c r="S198" s="40"/>
      <c r="T198" s="40"/>
      <c r="U198" s="54"/>
      <c r="V198" s="54"/>
      <c r="W198" s="40"/>
      <c r="X198" s="53"/>
    </row>
    <row r="199" spans="1:24">
      <c r="A199" s="57"/>
      <c r="B199" s="58"/>
      <c r="C199" s="58"/>
      <c r="D199" s="58"/>
      <c r="E199" s="59"/>
      <c r="F199" s="60"/>
      <c r="G199" s="61"/>
      <c r="H199" s="60"/>
      <c r="I199" s="61"/>
      <c r="J199" s="61"/>
      <c r="K199" s="40"/>
      <c r="L199" s="62"/>
      <c r="M199" s="54"/>
      <c r="N199" s="54"/>
      <c r="O199" s="54"/>
      <c r="P199" s="54"/>
      <c r="Q199" s="54"/>
      <c r="R199" s="54"/>
      <c r="S199" s="40"/>
      <c r="T199" s="40"/>
      <c r="U199" s="54"/>
      <c r="V199" s="54"/>
      <c r="W199" s="40"/>
      <c r="X199" s="53"/>
    </row>
    <row r="200" spans="1:24">
      <c r="A200" s="57"/>
      <c r="B200" s="58"/>
      <c r="C200" s="58"/>
      <c r="D200" s="58"/>
      <c r="E200" s="59"/>
      <c r="F200" s="60"/>
      <c r="G200" s="61"/>
      <c r="H200" s="60"/>
      <c r="I200" s="61"/>
      <c r="J200" s="61"/>
      <c r="K200" s="40"/>
      <c r="L200" s="62"/>
      <c r="M200" s="54"/>
      <c r="N200" s="54"/>
      <c r="O200" s="54"/>
      <c r="P200" s="54"/>
      <c r="Q200" s="54"/>
      <c r="R200" s="54"/>
      <c r="S200" s="40"/>
      <c r="T200" s="40"/>
      <c r="U200" s="54"/>
      <c r="V200" s="54"/>
      <c r="W200" s="40"/>
      <c r="X200" s="53"/>
    </row>
    <row r="201" spans="1:24">
      <c r="A201" s="57"/>
      <c r="B201" s="58"/>
      <c r="C201" s="58"/>
      <c r="D201" s="58"/>
      <c r="E201" s="59"/>
      <c r="F201" s="60"/>
      <c r="G201" s="61"/>
      <c r="H201" s="60"/>
      <c r="I201" s="61"/>
      <c r="J201" s="61"/>
      <c r="K201" s="40"/>
      <c r="L201" s="62"/>
      <c r="M201" s="54"/>
      <c r="N201" s="54"/>
      <c r="O201" s="54"/>
      <c r="P201" s="54"/>
      <c r="Q201" s="54"/>
      <c r="R201" s="54"/>
      <c r="S201" s="40"/>
      <c r="T201" s="40"/>
      <c r="U201" s="54"/>
      <c r="V201" s="54"/>
      <c r="W201" s="40"/>
      <c r="X201" s="53"/>
    </row>
    <row r="202" spans="1:24">
      <c r="A202" s="57"/>
      <c r="B202" s="58"/>
      <c r="C202" s="58"/>
      <c r="D202" s="58"/>
      <c r="E202" s="59"/>
      <c r="F202" s="60"/>
      <c r="G202" s="61"/>
      <c r="H202" s="60"/>
      <c r="I202" s="61"/>
      <c r="J202" s="61"/>
      <c r="K202" s="40"/>
      <c r="L202" s="62"/>
      <c r="M202" s="54"/>
      <c r="N202" s="54"/>
      <c r="O202" s="54"/>
      <c r="P202" s="54"/>
      <c r="Q202" s="54"/>
      <c r="R202" s="54"/>
      <c r="S202" s="40"/>
      <c r="T202" s="40"/>
      <c r="U202" s="54"/>
      <c r="V202" s="54"/>
      <c r="W202" s="40"/>
      <c r="X202" s="53"/>
    </row>
    <row r="203" spans="1:24">
      <c r="A203" s="57"/>
      <c r="B203" s="58"/>
      <c r="C203" s="58"/>
      <c r="D203" s="58"/>
      <c r="E203" s="59"/>
      <c r="F203" s="60"/>
      <c r="G203" s="61"/>
      <c r="H203" s="60"/>
      <c r="I203" s="61"/>
      <c r="J203" s="61"/>
      <c r="K203" s="40"/>
      <c r="L203" s="62"/>
      <c r="M203" s="54"/>
      <c r="N203" s="54"/>
      <c r="O203" s="54"/>
      <c r="P203" s="54"/>
      <c r="Q203" s="54"/>
      <c r="R203" s="54"/>
      <c r="S203" s="40"/>
      <c r="T203" s="40"/>
      <c r="U203" s="54"/>
      <c r="V203" s="54"/>
      <c r="W203" s="40"/>
      <c r="X203" s="53"/>
    </row>
    <row r="204" spans="1:24">
      <c r="A204" s="57"/>
      <c r="B204" s="58"/>
      <c r="C204" s="58"/>
      <c r="D204" s="58"/>
      <c r="E204" s="59"/>
      <c r="F204" s="60"/>
      <c r="G204" s="61"/>
      <c r="H204" s="60"/>
      <c r="I204" s="61"/>
      <c r="J204" s="61"/>
      <c r="K204" s="40"/>
      <c r="L204" s="62"/>
      <c r="M204" s="54"/>
      <c r="N204" s="54"/>
      <c r="O204" s="54"/>
      <c r="P204" s="54"/>
      <c r="Q204" s="54"/>
      <c r="R204" s="54"/>
      <c r="S204" s="40"/>
      <c r="T204" s="40"/>
      <c r="U204" s="54"/>
      <c r="V204" s="54"/>
      <c r="W204" s="40"/>
      <c r="X204" s="53"/>
    </row>
    <row r="205" spans="1:24">
      <c r="A205" s="57"/>
      <c r="B205" s="58"/>
      <c r="C205" s="58"/>
      <c r="D205" s="58"/>
      <c r="E205" s="59"/>
      <c r="F205" s="60"/>
      <c r="G205" s="61"/>
      <c r="H205" s="60"/>
      <c r="I205" s="61"/>
      <c r="J205" s="61"/>
      <c r="K205" s="40"/>
      <c r="L205" s="62"/>
      <c r="M205" s="54"/>
      <c r="N205" s="54"/>
      <c r="O205" s="54"/>
      <c r="P205" s="54"/>
      <c r="Q205" s="54"/>
      <c r="R205" s="54"/>
      <c r="S205" s="40"/>
      <c r="T205" s="40"/>
      <c r="U205" s="54"/>
      <c r="V205" s="54"/>
      <c r="W205" s="40"/>
      <c r="X205" s="53"/>
    </row>
    <row r="206" spans="1:24">
      <c r="A206" s="57"/>
      <c r="B206" s="58"/>
      <c r="C206" s="58"/>
      <c r="D206" s="58"/>
      <c r="E206" s="59"/>
      <c r="F206" s="60"/>
      <c r="G206" s="61"/>
      <c r="H206" s="60"/>
      <c r="I206" s="61"/>
      <c r="J206" s="61"/>
      <c r="K206" s="40"/>
      <c r="L206" s="62"/>
      <c r="M206" s="54"/>
      <c r="N206" s="54"/>
      <c r="O206" s="54"/>
      <c r="P206" s="54"/>
      <c r="Q206" s="54"/>
      <c r="R206" s="54"/>
      <c r="S206" s="40"/>
      <c r="T206" s="40"/>
      <c r="U206" s="54"/>
      <c r="V206" s="54"/>
      <c r="W206" s="40"/>
      <c r="X206" s="53"/>
    </row>
    <row r="207" spans="1:24">
      <c r="A207" s="57"/>
      <c r="B207" s="58"/>
      <c r="C207" s="58"/>
      <c r="D207" s="58"/>
      <c r="E207" s="59"/>
      <c r="F207" s="60"/>
      <c r="G207" s="61"/>
      <c r="H207" s="60"/>
      <c r="I207" s="61"/>
      <c r="J207" s="61"/>
      <c r="K207" s="40"/>
      <c r="L207" s="62"/>
      <c r="M207" s="54"/>
      <c r="N207" s="54"/>
      <c r="O207" s="54"/>
      <c r="P207" s="54"/>
      <c r="Q207" s="54"/>
      <c r="R207" s="54"/>
      <c r="S207" s="40"/>
      <c r="T207" s="40"/>
      <c r="U207" s="54"/>
      <c r="V207" s="54"/>
      <c r="W207" s="40"/>
      <c r="X207" s="53"/>
    </row>
    <row r="208" spans="1:24">
      <c r="A208" s="57"/>
      <c r="B208" s="58"/>
      <c r="C208" s="58"/>
      <c r="D208" s="58"/>
      <c r="E208" s="59"/>
      <c r="F208" s="60"/>
      <c r="G208" s="61"/>
      <c r="H208" s="60"/>
      <c r="I208" s="61"/>
      <c r="J208" s="61"/>
      <c r="K208" s="40"/>
      <c r="L208" s="62"/>
      <c r="M208" s="54"/>
      <c r="N208" s="54"/>
      <c r="O208" s="54"/>
      <c r="P208" s="54"/>
      <c r="Q208" s="54"/>
      <c r="R208" s="54"/>
      <c r="S208" s="40"/>
      <c r="T208" s="40"/>
      <c r="U208" s="54"/>
      <c r="V208" s="54"/>
      <c r="W208" s="40"/>
      <c r="X208" s="53"/>
    </row>
    <row r="209" spans="1:24">
      <c r="A209" s="57"/>
      <c r="B209" s="58"/>
      <c r="C209" s="58"/>
      <c r="D209" s="58"/>
      <c r="E209" s="59"/>
      <c r="F209" s="60"/>
      <c r="G209" s="61"/>
      <c r="H209" s="60"/>
      <c r="I209" s="61"/>
      <c r="J209" s="61"/>
      <c r="K209" s="40"/>
      <c r="L209" s="62"/>
      <c r="M209" s="54"/>
      <c r="N209" s="54"/>
      <c r="O209" s="54"/>
      <c r="P209" s="54"/>
      <c r="Q209" s="54"/>
      <c r="R209" s="54"/>
      <c r="S209" s="40"/>
      <c r="T209" s="40"/>
      <c r="U209" s="54"/>
      <c r="V209" s="54"/>
      <c r="W209" s="40"/>
      <c r="X209" s="53"/>
    </row>
    <row r="210" spans="1:24">
      <c r="A210" s="57"/>
      <c r="B210" s="58"/>
      <c r="C210" s="58"/>
      <c r="D210" s="58"/>
      <c r="E210" s="59"/>
      <c r="F210" s="60"/>
      <c r="G210" s="61"/>
      <c r="H210" s="60"/>
      <c r="I210" s="61"/>
      <c r="J210" s="61"/>
      <c r="K210" s="40"/>
      <c r="L210" s="62"/>
      <c r="M210" s="54"/>
      <c r="N210" s="54"/>
      <c r="O210" s="54"/>
      <c r="P210" s="54"/>
      <c r="Q210" s="54"/>
      <c r="R210" s="54"/>
      <c r="S210" s="40"/>
      <c r="T210" s="40"/>
      <c r="U210" s="54"/>
      <c r="V210" s="54"/>
      <c r="W210" s="40"/>
      <c r="X210" s="53"/>
    </row>
    <row r="211" spans="1:24">
      <c r="A211" s="57"/>
      <c r="B211" s="58"/>
      <c r="C211" s="58"/>
      <c r="D211" s="58"/>
      <c r="E211" s="59"/>
      <c r="F211" s="60"/>
      <c r="G211" s="61"/>
      <c r="H211" s="60"/>
      <c r="I211" s="61"/>
      <c r="J211" s="61"/>
      <c r="K211" s="40"/>
      <c r="L211" s="62"/>
      <c r="M211" s="54"/>
      <c r="N211" s="54"/>
      <c r="O211" s="54"/>
      <c r="P211" s="54"/>
      <c r="Q211" s="54"/>
      <c r="R211" s="54"/>
      <c r="S211" s="40"/>
      <c r="T211" s="40"/>
      <c r="U211" s="54"/>
      <c r="V211" s="54"/>
      <c r="W211" s="40"/>
      <c r="X211" s="53"/>
    </row>
    <row r="212" spans="1:24">
      <c r="A212" s="57"/>
      <c r="B212" s="58"/>
      <c r="C212" s="58"/>
      <c r="D212" s="58"/>
      <c r="E212" s="59"/>
      <c r="F212" s="60"/>
      <c r="G212" s="61"/>
      <c r="H212" s="60"/>
      <c r="I212" s="61"/>
      <c r="J212" s="61"/>
      <c r="K212" s="40"/>
      <c r="L212" s="62"/>
      <c r="M212" s="54"/>
      <c r="N212" s="54"/>
      <c r="O212" s="54"/>
      <c r="P212" s="54"/>
      <c r="Q212" s="54"/>
      <c r="R212" s="54"/>
      <c r="S212" s="40"/>
      <c r="T212" s="40"/>
      <c r="U212" s="54"/>
      <c r="V212" s="54"/>
      <c r="W212" s="40"/>
      <c r="X212" s="53"/>
    </row>
    <row r="213" spans="1:24">
      <c r="A213" s="57"/>
      <c r="B213" s="58"/>
      <c r="C213" s="58"/>
      <c r="D213" s="58"/>
      <c r="E213" s="59"/>
      <c r="F213" s="60"/>
      <c r="G213" s="61"/>
      <c r="H213" s="60"/>
      <c r="I213" s="61"/>
      <c r="J213" s="61"/>
      <c r="K213" s="40"/>
      <c r="L213" s="62"/>
      <c r="M213" s="54"/>
      <c r="N213" s="54"/>
      <c r="O213" s="54"/>
      <c r="P213" s="54"/>
      <c r="Q213" s="54"/>
      <c r="R213" s="54"/>
      <c r="S213" s="40"/>
      <c r="T213" s="40"/>
      <c r="U213" s="54"/>
      <c r="V213" s="54"/>
      <c r="W213" s="40"/>
      <c r="X213" s="53"/>
    </row>
    <row r="214" spans="1:24">
      <c r="A214" s="57"/>
      <c r="B214" s="58"/>
      <c r="C214" s="58"/>
      <c r="D214" s="58"/>
      <c r="E214" s="59"/>
      <c r="F214" s="60"/>
      <c r="G214" s="61"/>
      <c r="H214" s="60"/>
      <c r="I214" s="61"/>
      <c r="J214" s="61"/>
      <c r="K214" s="40"/>
      <c r="L214" s="62"/>
      <c r="M214" s="54"/>
      <c r="N214" s="54"/>
      <c r="O214" s="54"/>
      <c r="P214" s="54"/>
      <c r="Q214" s="54"/>
      <c r="R214" s="54"/>
      <c r="S214" s="40"/>
      <c r="T214" s="40"/>
      <c r="U214" s="54"/>
      <c r="V214" s="54"/>
      <c r="W214" s="40"/>
      <c r="X214" s="53"/>
    </row>
    <row r="215" spans="1:24">
      <c r="A215" s="57"/>
      <c r="B215" s="58"/>
      <c r="C215" s="58"/>
      <c r="D215" s="58"/>
      <c r="E215" s="59"/>
      <c r="F215" s="60"/>
      <c r="G215" s="61"/>
      <c r="H215" s="60"/>
      <c r="I215" s="61"/>
      <c r="J215" s="61"/>
      <c r="K215" s="40"/>
      <c r="L215" s="62"/>
      <c r="M215" s="54"/>
      <c r="N215" s="54"/>
      <c r="O215" s="54"/>
      <c r="P215" s="54"/>
      <c r="Q215" s="54"/>
      <c r="R215" s="54"/>
      <c r="S215" s="40"/>
      <c r="T215" s="40"/>
      <c r="U215" s="54"/>
      <c r="V215" s="54"/>
      <c r="W215" s="40"/>
      <c r="X215" s="53"/>
    </row>
    <row r="216" spans="1:24">
      <c r="A216" s="57"/>
      <c r="B216" s="58"/>
      <c r="C216" s="58"/>
      <c r="D216" s="58"/>
      <c r="E216" s="59"/>
      <c r="F216" s="60"/>
      <c r="G216" s="61"/>
      <c r="H216" s="60"/>
      <c r="I216" s="61"/>
      <c r="J216" s="61"/>
      <c r="K216" s="40"/>
      <c r="L216" s="62"/>
      <c r="M216" s="54"/>
      <c r="N216" s="54"/>
      <c r="O216" s="54"/>
      <c r="P216" s="54"/>
      <c r="Q216" s="54"/>
      <c r="R216" s="54"/>
      <c r="S216" s="40"/>
      <c r="T216" s="40"/>
      <c r="U216" s="54"/>
      <c r="V216" s="54"/>
      <c r="W216" s="40"/>
      <c r="X216" s="53"/>
    </row>
    <row r="217" spans="1:24">
      <c r="A217" s="57"/>
      <c r="B217" s="58"/>
      <c r="C217" s="58"/>
      <c r="D217" s="58"/>
      <c r="E217" s="59"/>
      <c r="F217" s="60"/>
      <c r="G217" s="61"/>
      <c r="H217" s="60"/>
      <c r="I217" s="61"/>
      <c r="J217" s="61"/>
      <c r="K217" s="40"/>
      <c r="L217" s="62"/>
      <c r="M217" s="54"/>
      <c r="N217" s="54"/>
      <c r="O217" s="54"/>
      <c r="P217" s="54"/>
      <c r="Q217" s="54"/>
      <c r="R217" s="54"/>
      <c r="S217" s="40"/>
      <c r="T217" s="40"/>
      <c r="U217" s="54"/>
      <c r="V217" s="54"/>
      <c r="W217" s="40"/>
      <c r="X217" s="53"/>
    </row>
    <row r="218" spans="1:24">
      <c r="A218" s="57"/>
      <c r="B218" s="58"/>
      <c r="C218" s="58"/>
      <c r="D218" s="58"/>
      <c r="E218" s="59"/>
      <c r="F218" s="60"/>
      <c r="G218" s="61"/>
      <c r="H218" s="60"/>
      <c r="I218" s="61"/>
      <c r="J218" s="61"/>
      <c r="K218" s="40"/>
      <c r="L218" s="62"/>
      <c r="M218" s="54"/>
      <c r="N218" s="54"/>
      <c r="O218" s="54"/>
      <c r="P218" s="54"/>
      <c r="Q218" s="54"/>
      <c r="R218" s="54"/>
      <c r="S218" s="40"/>
      <c r="T218" s="40"/>
      <c r="U218" s="54"/>
      <c r="V218" s="54"/>
      <c r="W218" s="40"/>
      <c r="X218" s="53"/>
    </row>
    <row r="219" spans="1:24">
      <c r="A219" s="57"/>
      <c r="B219" s="58"/>
      <c r="C219" s="58"/>
      <c r="D219" s="58"/>
      <c r="E219" s="59"/>
      <c r="F219" s="60"/>
      <c r="G219" s="61"/>
      <c r="H219" s="60"/>
      <c r="I219" s="61"/>
      <c r="J219" s="61"/>
      <c r="K219" s="40"/>
      <c r="L219" s="62"/>
      <c r="M219" s="54"/>
      <c r="N219" s="54"/>
      <c r="O219" s="54"/>
      <c r="P219" s="54"/>
      <c r="Q219" s="54"/>
      <c r="R219" s="54"/>
      <c r="S219" s="40"/>
      <c r="T219" s="40"/>
      <c r="U219" s="54"/>
      <c r="V219" s="54"/>
      <c r="W219" s="40"/>
      <c r="X219" s="53"/>
    </row>
    <row r="220" spans="1:24">
      <c r="A220" s="57"/>
      <c r="B220" s="58"/>
      <c r="C220" s="58"/>
      <c r="D220" s="58"/>
      <c r="E220" s="59"/>
      <c r="F220" s="60"/>
      <c r="G220" s="61"/>
      <c r="H220" s="60"/>
      <c r="I220" s="61"/>
      <c r="J220" s="61"/>
      <c r="K220" s="40"/>
      <c r="L220" s="62"/>
      <c r="M220" s="54"/>
      <c r="N220" s="54"/>
      <c r="O220" s="54"/>
      <c r="P220" s="54"/>
      <c r="Q220" s="54"/>
      <c r="R220" s="54"/>
      <c r="S220" s="40"/>
      <c r="T220" s="40"/>
      <c r="U220" s="54"/>
      <c r="V220" s="54"/>
      <c r="W220" s="40"/>
      <c r="X220" s="53"/>
    </row>
    <row r="221" spans="1:24">
      <c r="A221" s="57"/>
      <c r="B221" s="58"/>
      <c r="C221" s="58"/>
      <c r="D221" s="58"/>
      <c r="E221" s="59"/>
      <c r="F221" s="60"/>
      <c r="G221" s="61"/>
      <c r="H221" s="60"/>
      <c r="I221" s="61"/>
      <c r="J221" s="61"/>
      <c r="K221" s="40"/>
      <c r="L221" s="62"/>
      <c r="M221" s="54"/>
      <c r="N221" s="54"/>
      <c r="O221" s="54"/>
      <c r="P221" s="54"/>
      <c r="Q221" s="54"/>
      <c r="R221" s="54"/>
      <c r="S221" s="40"/>
      <c r="T221" s="40"/>
      <c r="U221" s="54"/>
      <c r="V221" s="54"/>
      <c r="W221" s="40"/>
      <c r="X221" s="53"/>
    </row>
    <row r="222" spans="1:24">
      <c r="A222" s="57"/>
      <c r="B222" s="58"/>
      <c r="C222" s="58"/>
      <c r="D222" s="58"/>
      <c r="E222" s="59"/>
      <c r="F222" s="60"/>
      <c r="G222" s="61"/>
      <c r="H222" s="60"/>
      <c r="I222" s="61"/>
      <c r="J222" s="61"/>
      <c r="K222" s="40"/>
      <c r="L222" s="62"/>
      <c r="M222" s="54"/>
      <c r="N222" s="54"/>
      <c r="O222" s="54"/>
      <c r="P222" s="54"/>
      <c r="Q222" s="54"/>
      <c r="R222" s="54"/>
      <c r="S222" s="40"/>
      <c r="T222" s="40"/>
      <c r="U222" s="54"/>
      <c r="V222" s="54"/>
      <c r="W222" s="40"/>
      <c r="X222" s="53"/>
    </row>
    <row r="223" spans="1:24">
      <c r="A223" s="57"/>
      <c r="B223" s="58"/>
      <c r="C223" s="58"/>
      <c r="D223" s="58"/>
      <c r="E223" s="59"/>
      <c r="F223" s="60"/>
      <c r="G223" s="61"/>
      <c r="H223" s="60"/>
      <c r="I223" s="61"/>
      <c r="J223" s="61"/>
      <c r="K223" s="40"/>
      <c r="L223" s="62"/>
      <c r="M223" s="54"/>
      <c r="N223" s="54"/>
      <c r="O223" s="54"/>
      <c r="P223" s="54"/>
      <c r="Q223" s="54"/>
      <c r="R223" s="54"/>
      <c r="S223" s="40"/>
      <c r="T223" s="40"/>
      <c r="U223" s="54"/>
      <c r="V223" s="54"/>
      <c r="W223" s="40"/>
      <c r="X223" s="53"/>
    </row>
    <row r="224" spans="1:24">
      <c r="A224" s="57"/>
      <c r="B224" s="58"/>
      <c r="C224" s="58"/>
      <c r="D224" s="58"/>
      <c r="E224" s="59"/>
      <c r="F224" s="60"/>
      <c r="G224" s="61"/>
      <c r="H224" s="60"/>
      <c r="I224" s="61"/>
      <c r="J224" s="61"/>
      <c r="K224" s="40"/>
      <c r="L224" s="62"/>
      <c r="M224" s="54"/>
      <c r="N224" s="54"/>
      <c r="O224" s="54"/>
      <c r="P224" s="54"/>
      <c r="Q224" s="54"/>
      <c r="R224" s="54"/>
      <c r="S224" s="40"/>
      <c r="T224" s="40"/>
      <c r="U224" s="54"/>
      <c r="V224" s="54"/>
      <c r="W224" s="40"/>
      <c r="X224" s="53"/>
    </row>
    <row r="225" spans="1:24">
      <c r="A225" s="57"/>
      <c r="B225" s="58"/>
      <c r="C225" s="58"/>
      <c r="D225" s="58"/>
      <c r="E225" s="59"/>
      <c r="F225" s="60"/>
      <c r="G225" s="61"/>
      <c r="H225" s="60"/>
      <c r="I225" s="61"/>
      <c r="J225" s="61"/>
      <c r="K225" s="40"/>
      <c r="L225" s="62"/>
      <c r="M225" s="54"/>
      <c r="N225" s="54"/>
      <c r="O225" s="54"/>
      <c r="P225" s="54"/>
      <c r="Q225" s="54"/>
      <c r="R225" s="54"/>
      <c r="S225" s="40"/>
      <c r="T225" s="40"/>
      <c r="U225" s="54"/>
      <c r="V225" s="54"/>
      <c r="W225" s="40"/>
      <c r="X225" s="53"/>
    </row>
    <row r="226" spans="1:24">
      <c r="A226" s="57"/>
      <c r="B226" s="58"/>
      <c r="C226" s="58"/>
      <c r="D226" s="58"/>
      <c r="E226" s="59"/>
      <c r="F226" s="60"/>
      <c r="G226" s="61"/>
      <c r="H226" s="60"/>
      <c r="I226" s="61"/>
      <c r="J226" s="61"/>
      <c r="K226" s="40"/>
      <c r="L226" s="62"/>
      <c r="M226" s="54"/>
      <c r="N226" s="54"/>
      <c r="O226" s="54"/>
      <c r="P226" s="54"/>
      <c r="Q226" s="54"/>
      <c r="R226" s="54"/>
      <c r="S226" s="40"/>
      <c r="T226" s="40"/>
      <c r="U226" s="54"/>
      <c r="V226" s="54"/>
      <c r="W226" s="40"/>
      <c r="X226" s="53"/>
    </row>
    <row r="227" spans="1:24">
      <c r="A227" s="57"/>
      <c r="B227" s="58"/>
      <c r="C227" s="58"/>
      <c r="D227" s="58"/>
      <c r="E227" s="59"/>
      <c r="F227" s="60"/>
      <c r="G227" s="61"/>
      <c r="H227" s="60"/>
      <c r="I227" s="61"/>
      <c r="J227" s="61"/>
      <c r="K227" s="40"/>
      <c r="L227" s="62"/>
      <c r="M227" s="54"/>
      <c r="N227" s="54"/>
      <c r="O227" s="54"/>
      <c r="P227" s="54"/>
      <c r="Q227" s="54"/>
      <c r="R227" s="54"/>
      <c r="S227" s="40"/>
      <c r="T227" s="40"/>
      <c r="U227" s="54"/>
      <c r="V227" s="54"/>
      <c r="W227" s="40"/>
      <c r="X227" s="53"/>
    </row>
    <row r="228" spans="1:24">
      <c r="A228" s="57"/>
      <c r="B228" s="58"/>
      <c r="C228" s="58"/>
      <c r="D228" s="58"/>
      <c r="E228" s="59"/>
      <c r="F228" s="60"/>
      <c r="G228" s="61"/>
      <c r="H228" s="60"/>
      <c r="I228" s="61"/>
      <c r="J228" s="61"/>
      <c r="K228" s="40"/>
      <c r="L228" s="62"/>
      <c r="M228" s="54"/>
      <c r="N228" s="54"/>
      <c r="O228" s="54"/>
      <c r="P228" s="54"/>
      <c r="Q228" s="54"/>
      <c r="R228" s="54"/>
      <c r="S228" s="40"/>
      <c r="T228" s="40"/>
      <c r="U228" s="54"/>
      <c r="V228" s="54"/>
      <c r="W228" s="40"/>
      <c r="X228" s="53"/>
    </row>
    <row r="229" spans="1:24">
      <c r="A229" s="57"/>
      <c r="B229" s="58"/>
      <c r="C229" s="58"/>
      <c r="D229" s="58"/>
      <c r="E229" s="59"/>
      <c r="F229" s="60"/>
      <c r="G229" s="61"/>
      <c r="H229" s="60"/>
      <c r="I229" s="61"/>
      <c r="J229" s="61"/>
      <c r="K229" s="40"/>
      <c r="L229" s="62"/>
      <c r="M229" s="54"/>
      <c r="N229" s="54"/>
      <c r="O229" s="54"/>
      <c r="P229" s="54"/>
      <c r="Q229" s="54"/>
      <c r="R229" s="54"/>
      <c r="S229" s="40"/>
      <c r="T229" s="40"/>
      <c r="U229" s="54"/>
      <c r="V229" s="54"/>
      <c r="W229" s="40"/>
      <c r="X229" s="53"/>
    </row>
    <row r="230" spans="1:24">
      <c r="A230" s="57"/>
      <c r="B230" s="58"/>
      <c r="C230" s="58"/>
      <c r="D230" s="58"/>
      <c r="E230" s="59"/>
      <c r="F230" s="60"/>
      <c r="G230" s="61"/>
      <c r="H230" s="60"/>
      <c r="I230" s="61"/>
      <c r="J230" s="61"/>
      <c r="K230" s="40"/>
      <c r="L230" s="62"/>
      <c r="M230" s="54"/>
      <c r="N230" s="54"/>
      <c r="O230" s="54"/>
      <c r="P230" s="54"/>
      <c r="Q230" s="54"/>
      <c r="R230" s="54"/>
      <c r="S230" s="40"/>
      <c r="T230" s="40"/>
      <c r="U230" s="54"/>
      <c r="V230" s="54"/>
      <c r="W230" s="40"/>
      <c r="X230" s="53"/>
    </row>
    <row r="231" spans="1:24">
      <c r="A231" s="57"/>
      <c r="B231" s="58"/>
      <c r="C231" s="58"/>
      <c r="D231" s="58"/>
      <c r="E231" s="59"/>
      <c r="F231" s="60"/>
      <c r="G231" s="61"/>
      <c r="H231" s="60"/>
      <c r="I231" s="61"/>
      <c r="J231" s="61"/>
      <c r="K231" s="40"/>
      <c r="L231" s="62"/>
      <c r="M231" s="54"/>
      <c r="N231" s="54"/>
      <c r="O231" s="54"/>
      <c r="P231" s="54"/>
      <c r="Q231" s="54"/>
      <c r="R231" s="54"/>
      <c r="S231" s="40"/>
      <c r="T231" s="40"/>
      <c r="U231" s="54"/>
      <c r="V231" s="54"/>
      <c r="W231" s="40"/>
      <c r="X231" s="53"/>
    </row>
    <row r="232" spans="1:24">
      <c r="A232" s="57"/>
      <c r="B232" s="58"/>
      <c r="C232" s="58"/>
      <c r="D232" s="58"/>
      <c r="E232" s="59"/>
      <c r="F232" s="60"/>
      <c r="G232" s="61"/>
      <c r="H232" s="60"/>
      <c r="I232" s="61"/>
      <c r="J232" s="61"/>
      <c r="K232" s="40"/>
      <c r="L232" s="62"/>
      <c r="M232" s="54"/>
      <c r="N232" s="54"/>
      <c r="O232" s="54"/>
      <c r="P232" s="54"/>
      <c r="Q232" s="54"/>
      <c r="R232" s="54"/>
      <c r="S232" s="40"/>
      <c r="T232" s="40"/>
      <c r="U232" s="54"/>
      <c r="V232" s="54"/>
      <c r="W232" s="40"/>
      <c r="X232" s="53"/>
    </row>
    <row r="233" spans="1:24">
      <c r="A233" s="57"/>
      <c r="B233" s="58"/>
      <c r="C233" s="58"/>
      <c r="D233" s="58"/>
      <c r="E233" s="59"/>
      <c r="F233" s="60"/>
      <c r="G233" s="61"/>
      <c r="H233" s="60"/>
      <c r="I233" s="61"/>
      <c r="J233" s="61"/>
      <c r="K233" s="40"/>
      <c r="L233" s="62"/>
      <c r="M233" s="54"/>
      <c r="N233" s="54"/>
      <c r="O233" s="54"/>
      <c r="P233" s="54"/>
      <c r="Q233" s="54"/>
      <c r="R233" s="54"/>
      <c r="S233" s="40"/>
      <c r="T233" s="40"/>
      <c r="U233" s="54"/>
      <c r="V233" s="54"/>
      <c r="W233" s="40"/>
      <c r="X233" s="53"/>
    </row>
    <row r="234" spans="1:24">
      <c r="A234" s="57"/>
      <c r="B234" s="58"/>
      <c r="C234" s="58"/>
      <c r="D234" s="58"/>
      <c r="E234" s="59"/>
      <c r="F234" s="60"/>
      <c r="G234" s="61"/>
      <c r="H234" s="60"/>
      <c r="I234" s="61"/>
      <c r="J234" s="61"/>
      <c r="K234" s="40"/>
      <c r="L234" s="62"/>
      <c r="M234" s="54"/>
      <c r="N234" s="54"/>
      <c r="O234" s="54"/>
      <c r="P234" s="54"/>
      <c r="Q234" s="54"/>
      <c r="R234" s="54"/>
      <c r="S234" s="40"/>
      <c r="T234" s="40"/>
      <c r="U234" s="54"/>
      <c r="V234" s="54"/>
      <c r="W234" s="40"/>
      <c r="X234" s="53"/>
    </row>
    <row r="235" spans="1:24">
      <c r="A235" s="57"/>
      <c r="B235" s="58"/>
      <c r="C235" s="58"/>
      <c r="D235" s="58"/>
      <c r="E235" s="59"/>
      <c r="F235" s="60"/>
      <c r="G235" s="61"/>
      <c r="H235" s="60"/>
      <c r="I235" s="61"/>
      <c r="J235" s="61"/>
      <c r="K235" s="40"/>
      <c r="L235" s="62"/>
      <c r="M235" s="54"/>
      <c r="N235" s="54"/>
      <c r="O235" s="54"/>
      <c r="P235" s="54"/>
      <c r="Q235" s="54"/>
      <c r="R235" s="54"/>
      <c r="S235" s="40"/>
      <c r="T235" s="40"/>
      <c r="U235" s="54"/>
      <c r="V235" s="54"/>
      <c r="W235" s="40"/>
      <c r="X235" s="53"/>
    </row>
    <row r="236" spans="1:24">
      <c r="A236" s="57"/>
      <c r="B236" s="58"/>
      <c r="C236" s="58"/>
      <c r="D236" s="58"/>
      <c r="E236" s="59"/>
      <c r="F236" s="60"/>
      <c r="G236" s="61"/>
      <c r="H236" s="60"/>
      <c r="I236" s="61"/>
      <c r="J236" s="61"/>
      <c r="K236" s="40"/>
      <c r="L236" s="62"/>
      <c r="M236" s="54"/>
      <c r="N236" s="54"/>
      <c r="O236" s="54"/>
      <c r="P236" s="54"/>
      <c r="Q236" s="54"/>
      <c r="R236" s="54"/>
      <c r="S236" s="40"/>
      <c r="T236" s="40"/>
      <c r="U236" s="54"/>
      <c r="V236" s="54"/>
      <c r="W236" s="40"/>
      <c r="X236" s="53"/>
    </row>
    <row r="237" spans="1:24">
      <c r="A237" s="57"/>
      <c r="B237" s="58"/>
      <c r="C237" s="58"/>
      <c r="D237" s="58"/>
      <c r="E237" s="59"/>
      <c r="F237" s="60"/>
      <c r="G237" s="61"/>
      <c r="H237" s="60"/>
      <c r="I237" s="61"/>
      <c r="J237" s="61"/>
      <c r="K237" s="40"/>
      <c r="L237" s="62"/>
      <c r="M237" s="54"/>
      <c r="N237" s="54"/>
      <c r="O237" s="54"/>
      <c r="P237" s="54"/>
      <c r="Q237" s="54"/>
      <c r="R237" s="54"/>
      <c r="S237" s="40"/>
      <c r="T237" s="40"/>
      <c r="U237" s="54"/>
      <c r="V237" s="54"/>
      <c r="W237" s="40"/>
      <c r="X237" s="53"/>
    </row>
    <row r="238" spans="1:24">
      <c r="A238" s="57"/>
      <c r="B238" s="58"/>
      <c r="C238" s="58"/>
      <c r="D238" s="58"/>
      <c r="E238" s="59"/>
      <c r="F238" s="60"/>
      <c r="G238" s="61"/>
      <c r="H238" s="60"/>
      <c r="I238" s="61"/>
      <c r="J238" s="61"/>
      <c r="K238" s="40"/>
      <c r="L238" s="62"/>
      <c r="M238" s="54"/>
      <c r="N238" s="54"/>
      <c r="O238" s="54"/>
      <c r="P238" s="54"/>
      <c r="Q238" s="54"/>
      <c r="R238" s="54"/>
      <c r="S238" s="40"/>
      <c r="T238" s="40"/>
      <c r="U238" s="54"/>
      <c r="V238" s="54"/>
      <c r="W238" s="40"/>
      <c r="X238" s="53"/>
    </row>
    <row r="239" spans="1:24">
      <c r="A239" s="57"/>
      <c r="B239" s="58"/>
      <c r="C239" s="58"/>
      <c r="D239" s="58"/>
      <c r="E239" s="59"/>
      <c r="F239" s="60"/>
      <c r="G239" s="61"/>
      <c r="H239" s="60"/>
      <c r="I239" s="61"/>
      <c r="J239" s="61"/>
      <c r="K239" s="40"/>
      <c r="L239" s="62"/>
      <c r="M239" s="54"/>
      <c r="N239" s="54"/>
      <c r="O239" s="54"/>
      <c r="P239" s="54"/>
      <c r="Q239" s="54"/>
      <c r="R239" s="54"/>
      <c r="S239" s="40"/>
      <c r="T239" s="40"/>
      <c r="U239" s="54"/>
      <c r="V239" s="54"/>
      <c r="W239" s="40"/>
      <c r="X239" s="53"/>
    </row>
    <row r="240" spans="1:24">
      <c r="A240" s="57"/>
      <c r="B240" s="58"/>
      <c r="C240" s="58"/>
      <c r="D240" s="58"/>
      <c r="E240" s="59"/>
      <c r="F240" s="60"/>
      <c r="G240" s="61"/>
      <c r="H240" s="60"/>
      <c r="I240" s="61"/>
      <c r="J240" s="61"/>
      <c r="K240" s="40"/>
      <c r="L240" s="62"/>
      <c r="M240" s="54"/>
      <c r="N240" s="54"/>
      <c r="O240" s="54"/>
      <c r="P240" s="54"/>
      <c r="Q240" s="54"/>
      <c r="R240" s="54"/>
      <c r="S240" s="40"/>
      <c r="T240" s="40"/>
      <c r="U240" s="54"/>
      <c r="V240" s="54"/>
      <c r="W240" s="40"/>
      <c r="X240" s="53"/>
    </row>
    <row r="241" spans="1:24">
      <c r="A241" s="57"/>
      <c r="B241" s="58"/>
      <c r="C241" s="58"/>
      <c r="D241" s="58"/>
      <c r="E241" s="59"/>
      <c r="F241" s="60"/>
      <c r="G241" s="61"/>
      <c r="H241" s="60"/>
      <c r="I241" s="61"/>
      <c r="J241" s="61"/>
      <c r="K241" s="40"/>
      <c r="L241" s="62"/>
      <c r="M241" s="54"/>
      <c r="N241" s="54"/>
      <c r="O241" s="54"/>
      <c r="P241" s="54"/>
      <c r="Q241" s="54"/>
      <c r="R241" s="54"/>
      <c r="S241" s="40"/>
      <c r="T241" s="40"/>
      <c r="U241" s="54"/>
      <c r="V241" s="54"/>
      <c r="W241" s="40"/>
      <c r="X241" s="53"/>
    </row>
    <row r="242" spans="1:24">
      <c r="A242" s="57"/>
      <c r="B242" s="58"/>
      <c r="C242" s="58"/>
      <c r="D242" s="58"/>
      <c r="E242" s="59"/>
      <c r="F242" s="60"/>
      <c r="G242" s="61"/>
      <c r="H242" s="60"/>
      <c r="I242" s="61"/>
      <c r="J242" s="61"/>
      <c r="K242" s="40"/>
      <c r="L242" s="62"/>
      <c r="M242" s="54"/>
      <c r="N242" s="54"/>
      <c r="O242" s="54"/>
      <c r="P242" s="54"/>
      <c r="Q242" s="54"/>
      <c r="R242" s="54"/>
      <c r="S242" s="40"/>
      <c r="T242" s="40"/>
      <c r="U242" s="54"/>
      <c r="V242" s="54"/>
      <c r="W242" s="40"/>
      <c r="X242" s="53"/>
    </row>
    <row r="243" spans="1:24">
      <c r="A243" s="57"/>
      <c r="B243" s="58"/>
      <c r="C243" s="58"/>
      <c r="D243" s="58"/>
      <c r="E243" s="59"/>
      <c r="F243" s="60"/>
      <c r="G243" s="61"/>
      <c r="H243" s="60"/>
      <c r="I243" s="61"/>
      <c r="J243" s="61"/>
      <c r="K243" s="40"/>
      <c r="L243" s="62"/>
      <c r="M243" s="54"/>
      <c r="N243" s="54"/>
      <c r="O243" s="54"/>
      <c r="P243" s="54"/>
      <c r="Q243" s="54"/>
      <c r="R243" s="54"/>
      <c r="S243" s="40"/>
      <c r="T243" s="40"/>
      <c r="U243" s="54"/>
      <c r="V243" s="54"/>
      <c r="W243" s="40"/>
      <c r="X243" s="53"/>
    </row>
    <row r="244" spans="1:24">
      <c r="A244" s="57"/>
      <c r="B244" s="58"/>
      <c r="C244" s="58"/>
      <c r="D244" s="58"/>
      <c r="E244" s="59"/>
      <c r="F244" s="60"/>
      <c r="G244" s="61"/>
      <c r="H244" s="60"/>
      <c r="I244" s="61"/>
      <c r="J244" s="61"/>
      <c r="K244" s="40"/>
      <c r="L244" s="62"/>
      <c r="M244" s="54"/>
      <c r="N244" s="54"/>
      <c r="O244" s="54"/>
      <c r="P244" s="54"/>
      <c r="Q244" s="54"/>
      <c r="R244" s="54"/>
      <c r="S244" s="40"/>
      <c r="T244" s="40"/>
      <c r="U244" s="54"/>
      <c r="V244" s="54"/>
      <c r="W244" s="40"/>
      <c r="X244" s="53"/>
    </row>
    <row r="245" spans="1:24">
      <c r="A245" s="57"/>
      <c r="B245" s="58"/>
      <c r="C245" s="58"/>
      <c r="D245" s="58"/>
      <c r="E245" s="59"/>
      <c r="F245" s="60"/>
      <c r="G245" s="61"/>
      <c r="H245" s="60"/>
      <c r="I245" s="61"/>
      <c r="J245" s="61"/>
      <c r="K245" s="40"/>
      <c r="L245" s="62"/>
      <c r="M245" s="54"/>
      <c r="N245" s="54"/>
      <c r="O245" s="54"/>
      <c r="P245" s="54"/>
      <c r="Q245" s="54"/>
      <c r="R245" s="54"/>
      <c r="S245" s="40"/>
      <c r="T245" s="40"/>
      <c r="U245" s="54"/>
      <c r="V245" s="54"/>
      <c r="W245" s="40"/>
      <c r="X245" s="53"/>
    </row>
    <row r="246" spans="1:24">
      <c r="A246" s="57"/>
      <c r="B246" s="58"/>
      <c r="C246" s="58"/>
      <c r="D246" s="58"/>
      <c r="E246" s="59"/>
      <c r="F246" s="60"/>
      <c r="G246" s="61"/>
      <c r="H246" s="60"/>
      <c r="I246" s="61"/>
      <c r="J246" s="61"/>
      <c r="K246" s="40"/>
      <c r="L246" s="62"/>
      <c r="M246" s="54"/>
      <c r="N246" s="54"/>
      <c r="O246" s="54"/>
      <c r="P246" s="54"/>
      <c r="Q246" s="54"/>
      <c r="R246" s="54"/>
      <c r="S246" s="40"/>
      <c r="T246" s="40"/>
      <c r="U246" s="54"/>
      <c r="V246" s="54"/>
      <c r="W246" s="40"/>
      <c r="X246" s="53"/>
    </row>
    <row r="247" spans="1:24">
      <c r="A247" s="57"/>
      <c r="B247" s="58"/>
      <c r="C247" s="58"/>
      <c r="D247" s="58"/>
      <c r="E247" s="59"/>
      <c r="F247" s="60"/>
      <c r="G247" s="61"/>
      <c r="H247" s="60"/>
      <c r="I247" s="61"/>
      <c r="J247" s="61"/>
      <c r="K247" s="40"/>
      <c r="L247" s="62"/>
      <c r="M247" s="54"/>
      <c r="N247" s="54"/>
      <c r="O247" s="54"/>
      <c r="P247" s="54"/>
      <c r="Q247" s="54"/>
      <c r="R247" s="54"/>
      <c r="S247" s="40"/>
      <c r="T247" s="40"/>
      <c r="U247" s="54"/>
      <c r="V247" s="54"/>
      <c r="W247" s="40"/>
      <c r="X247" s="53"/>
    </row>
    <row r="248" spans="1:24">
      <c r="A248" s="57"/>
      <c r="B248" s="58"/>
      <c r="C248" s="58"/>
      <c r="D248" s="58"/>
      <c r="E248" s="59"/>
      <c r="F248" s="60"/>
      <c r="G248" s="61"/>
      <c r="H248" s="60"/>
      <c r="I248" s="61"/>
      <c r="J248" s="61"/>
      <c r="K248" s="40"/>
      <c r="L248" s="62"/>
      <c r="M248" s="54"/>
      <c r="N248" s="54"/>
      <c r="O248" s="54"/>
      <c r="P248" s="54"/>
      <c r="Q248" s="54"/>
      <c r="R248" s="54"/>
      <c r="S248" s="40"/>
      <c r="T248" s="40"/>
      <c r="U248" s="54"/>
      <c r="V248" s="54"/>
      <c r="W248" s="40"/>
      <c r="X248" s="53"/>
    </row>
    <row r="249" spans="1:24">
      <c r="A249" s="57"/>
      <c r="B249" s="58"/>
      <c r="C249" s="58"/>
      <c r="D249" s="58"/>
      <c r="E249" s="59"/>
      <c r="F249" s="60"/>
      <c r="G249" s="61"/>
      <c r="H249" s="60"/>
      <c r="I249" s="61"/>
      <c r="J249" s="61"/>
      <c r="K249" s="40"/>
      <c r="L249" s="62"/>
      <c r="M249" s="54"/>
      <c r="N249" s="54"/>
      <c r="O249" s="54"/>
      <c r="P249" s="54"/>
      <c r="Q249" s="54"/>
      <c r="R249" s="54"/>
      <c r="S249" s="40"/>
      <c r="T249" s="40"/>
      <c r="U249" s="54"/>
      <c r="V249" s="54"/>
      <c r="W249" s="40"/>
      <c r="X249" s="53"/>
    </row>
    <row r="250" spans="1:24">
      <c r="A250" s="57"/>
      <c r="B250" s="58"/>
      <c r="C250" s="58"/>
      <c r="D250" s="58"/>
      <c r="E250" s="59"/>
      <c r="F250" s="60"/>
      <c r="G250" s="61"/>
      <c r="H250" s="60"/>
      <c r="I250" s="61"/>
      <c r="J250" s="61"/>
      <c r="K250" s="40"/>
      <c r="L250" s="62"/>
      <c r="M250" s="54"/>
      <c r="N250" s="54"/>
      <c r="O250" s="54"/>
      <c r="P250" s="54"/>
      <c r="Q250" s="54"/>
      <c r="R250" s="54"/>
      <c r="S250" s="40"/>
      <c r="T250" s="40"/>
      <c r="U250" s="54"/>
      <c r="V250" s="54"/>
      <c r="W250" s="40"/>
      <c r="X250" s="53"/>
    </row>
    <row r="251" spans="1:24">
      <c r="A251" s="57"/>
      <c r="B251" s="58"/>
      <c r="C251" s="58"/>
      <c r="D251" s="58"/>
      <c r="E251" s="59"/>
      <c r="F251" s="60"/>
      <c r="G251" s="61"/>
      <c r="H251" s="60"/>
      <c r="I251" s="61"/>
      <c r="J251" s="61"/>
      <c r="K251" s="40"/>
      <c r="L251" s="62"/>
      <c r="M251" s="54"/>
      <c r="N251" s="54"/>
      <c r="O251" s="54"/>
      <c r="P251" s="54"/>
      <c r="Q251" s="54"/>
      <c r="R251" s="54"/>
      <c r="S251" s="40"/>
      <c r="T251" s="40"/>
      <c r="U251" s="54"/>
      <c r="V251" s="54"/>
      <c r="W251" s="40"/>
      <c r="X251" s="53"/>
    </row>
    <row r="252" spans="1:24">
      <c r="A252" s="57"/>
      <c r="B252" s="58"/>
      <c r="C252" s="58"/>
      <c r="D252" s="58"/>
      <c r="E252" s="59"/>
      <c r="F252" s="60"/>
      <c r="G252" s="61"/>
      <c r="H252" s="60"/>
      <c r="I252" s="61"/>
      <c r="J252" s="61"/>
      <c r="K252" s="40"/>
      <c r="L252" s="62"/>
      <c r="M252" s="54"/>
      <c r="N252" s="54"/>
      <c r="O252" s="54"/>
      <c r="P252" s="54"/>
      <c r="Q252" s="54"/>
      <c r="R252" s="54"/>
      <c r="S252" s="40"/>
      <c r="T252" s="40"/>
      <c r="U252" s="54"/>
      <c r="V252" s="54"/>
      <c r="W252" s="40"/>
      <c r="X252" s="53"/>
    </row>
    <row r="253" spans="1:24">
      <c r="A253" s="57"/>
      <c r="B253" s="58"/>
      <c r="C253" s="58"/>
      <c r="D253" s="58"/>
      <c r="E253" s="59"/>
      <c r="F253" s="60"/>
      <c r="G253" s="61"/>
      <c r="H253" s="60"/>
      <c r="I253" s="61"/>
      <c r="J253" s="61"/>
      <c r="K253" s="40"/>
      <c r="L253" s="62"/>
      <c r="M253" s="54"/>
      <c r="N253" s="54"/>
      <c r="O253" s="54"/>
      <c r="P253" s="54"/>
      <c r="Q253" s="54"/>
      <c r="R253" s="54"/>
      <c r="S253" s="40"/>
      <c r="T253" s="40"/>
      <c r="U253" s="54"/>
      <c r="V253" s="54"/>
      <c r="W253" s="40"/>
      <c r="X253" s="53"/>
    </row>
    <row r="254" spans="1:24">
      <c r="A254" s="57"/>
      <c r="B254" s="58"/>
      <c r="C254" s="58"/>
      <c r="D254" s="58"/>
      <c r="E254" s="59"/>
      <c r="F254" s="60"/>
      <c r="G254" s="61"/>
      <c r="H254" s="60"/>
      <c r="I254" s="61"/>
      <c r="J254" s="61"/>
      <c r="K254" s="40"/>
      <c r="L254" s="62"/>
      <c r="M254" s="54"/>
      <c r="N254" s="54"/>
      <c r="O254" s="54"/>
      <c r="P254" s="54"/>
      <c r="Q254" s="54"/>
      <c r="R254" s="54"/>
      <c r="S254" s="40"/>
      <c r="T254" s="40"/>
      <c r="U254" s="54"/>
      <c r="V254" s="54"/>
      <c r="W254" s="40"/>
      <c r="X254" s="53"/>
    </row>
    <row r="255" spans="1:24">
      <c r="A255" s="57"/>
      <c r="B255" s="58"/>
      <c r="C255" s="58"/>
      <c r="D255" s="58"/>
      <c r="E255" s="59"/>
      <c r="F255" s="60"/>
      <c r="G255" s="61"/>
      <c r="H255" s="60"/>
      <c r="I255" s="61"/>
      <c r="J255" s="61"/>
      <c r="K255" s="40"/>
      <c r="L255" s="62"/>
      <c r="M255" s="54"/>
      <c r="N255" s="54"/>
      <c r="O255" s="54"/>
      <c r="P255" s="54"/>
      <c r="Q255" s="54"/>
      <c r="R255" s="54"/>
      <c r="S255" s="40"/>
      <c r="T255" s="40"/>
      <c r="U255" s="54"/>
      <c r="V255" s="54"/>
      <c r="W255" s="40"/>
      <c r="X255" s="53"/>
    </row>
    <row r="256" spans="1:24">
      <c r="A256" s="57"/>
      <c r="B256" s="58"/>
      <c r="C256" s="58"/>
      <c r="D256" s="58"/>
      <c r="E256" s="59"/>
      <c r="F256" s="60"/>
      <c r="G256" s="61"/>
      <c r="H256" s="60"/>
      <c r="I256" s="61"/>
      <c r="J256" s="61"/>
      <c r="K256" s="40"/>
      <c r="L256" s="62"/>
      <c r="M256" s="54"/>
      <c r="N256" s="54"/>
      <c r="O256" s="54"/>
      <c r="P256" s="54"/>
      <c r="Q256" s="54"/>
      <c r="R256" s="54"/>
      <c r="S256" s="40"/>
      <c r="T256" s="40"/>
      <c r="U256" s="54"/>
      <c r="V256" s="54"/>
      <c r="W256" s="40"/>
      <c r="X256" s="53"/>
    </row>
    <row r="257" spans="1:24">
      <c r="A257" s="57"/>
      <c r="B257" s="58"/>
      <c r="C257" s="58"/>
      <c r="D257" s="58"/>
      <c r="E257" s="59"/>
      <c r="F257" s="60"/>
      <c r="G257" s="61"/>
      <c r="H257" s="60"/>
      <c r="I257" s="61"/>
      <c r="J257" s="61"/>
      <c r="K257" s="40"/>
      <c r="L257" s="62"/>
      <c r="M257" s="54"/>
      <c r="N257" s="54"/>
      <c r="O257" s="54"/>
      <c r="P257" s="54"/>
      <c r="Q257" s="54"/>
      <c r="R257" s="54"/>
      <c r="S257" s="40"/>
      <c r="T257" s="40"/>
      <c r="U257" s="54"/>
      <c r="V257" s="54"/>
      <c r="W257" s="40"/>
      <c r="X257" s="53"/>
    </row>
    <row r="258" spans="1:24">
      <c r="A258" s="57"/>
      <c r="B258" s="58"/>
      <c r="C258" s="58"/>
      <c r="D258" s="58"/>
      <c r="E258" s="59"/>
      <c r="F258" s="60"/>
      <c r="G258" s="61"/>
      <c r="H258" s="60"/>
      <c r="I258" s="61"/>
      <c r="J258" s="61"/>
      <c r="K258" s="40"/>
      <c r="L258" s="62"/>
      <c r="M258" s="54"/>
      <c r="N258" s="54"/>
      <c r="O258" s="54"/>
      <c r="P258" s="54"/>
      <c r="Q258" s="54"/>
      <c r="R258" s="54"/>
      <c r="S258" s="40"/>
      <c r="T258" s="40"/>
      <c r="U258" s="54"/>
      <c r="V258" s="54"/>
      <c r="W258" s="40"/>
      <c r="X258" s="53"/>
    </row>
    <row r="259" spans="1:24">
      <c r="A259" s="57"/>
      <c r="B259" s="58"/>
      <c r="C259" s="58"/>
      <c r="D259" s="58"/>
      <c r="E259" s="59"/>
      <c r="F259" s="60"/>
      <c r="G259" s="61"/>
      <c r="H259" s="60"/>
      <c r="I259" s="61"/>
      <c r="J259" s="61"/>
      <c r="K259" s="40"/>
      <c r="L259" s="62"/>
      <c r="M259" s="54"/>
      <c r="N259" s="54"/>
      <c r="O259" s="54"/>
      <c r="P259" s="54"/>
      <c r="Q259" s="54"/>
      <c r="R259" s="54"/>
      <c r="S259" s="40"/>
      <c r="T259" s="40"/>
      <c r="U259" s="54"/>
      <c r="V259" s="54"/>
      <c r="W259" s="40"/>
      <c r="X259" s="53"/>
    </row>
    <row r="260" spans="1:24">
      <c r="A260" s="57"/>
      <c r="B260" s="58"/>
      <c r="C260" s="58"/>
      <c r="D260" s="58"/>
      <c r="E260" s="59"/>
      <c r="F260" s="60"/>
      <c r="G260" s="61"/>
      <c r="H260" s="60"/>
      <c r="I260" s="61"/>
      <c r="J260" s="61"/>
      <c r="K260" s="40"/>
      <c r="L260" s="62"/>
      <c r="M260" s="54"/>
      <c r="N260" s="54"/>
      <c r="O260" s="54"/>
      <c r="P260" s="54"/>
      <c r="Q260" s="54"/>
      <c r="R260" s="54"/>
      <c r="S260" s="40"/>
      <c r="T260" s="40"/>
      <c r="U260" s="54"/>
      <c r="V260" s="54"/>
      <c r="W260" s="40"/>
      <c r="X260" s="53"/>
    </row>
    <row r="261" spans="1:24">
      <c r="A261" s="57"/>
      <c r="B261" s="58"/>
      <c r="C261" s="58"/>
      <c r="D261" s="58"/>
      <c r="E261" s="59"/>
      <c r="F261" s="60"/>
      <c r="G261" s="61"/>
      <c r="H261" s="60"/>
      <c r="I261" s="61"/>
      <c r="J261" s="61"/>
      <c r="K261" s="40"/>
      <c r="L261" s="62"/>
      <c r="M261" s="54"/>
      <c r="N261" s="54"/>
      <c r="O261" s="54"/>
      <c r="P261" s="54"/>
      <c r="Q261" s="54"/>
      <c r="R261" s="54"/>
      <c r="S261" s="40"/>
      <c r="T261" s="40"/>
      <c r="U261" s="54"/>
      <c r="V261" s="54"/>
      <c r="W261" s="40"/>
      <c r="X261" s="53"/>
    </row>
    <row r="262" spans="1:24">
      <c r="A262" s="57"/>
      <c r="B262" s="58"/>
      <c r="C262" s="58"/>
      <c r="D262" s="58"/>
      <c r="E262" s="59"/>
      <c r="F262" s="60"/>
      <c r="G262" s="61"/>
      <c r="H262" s="60"/>
      <c r="I262" s="61"/>
      <c r="J262" s="61"/>
      <c r="K262" s="40"/>
      <c r="L262" s="62"/>
      <c r="M262" s="54"/>
      <c r="N262" s="54"/>
      <c r="O262" s="54"/>
      <c r="P262" s="54"/>
      <c r="Q262" s="54"/>
      <c r="R262" s="54"/>
      <c r="S262" s="40"/>
      <c r="T262" s="40"/>
      <c r="U262" s="54"/>
      <c r="V262" s="54"/>
      <c r="W262" s="40"/>
      <c r="X262" s="53"/>
    </row>
    <row r="263" spans="1:24">
      <c r="A263" s="57"/>
      <c r="B263" s="58"/>
      <c r="C263" s="58"/>
      <c r="D263" s="58"/>
      <c r="E263" s="59"/>
      <c r="F263" s="60"/>
      <c r="G263" s="61"/>
      <c r="H263" s="60"/>
      <c r="I263" s="61"/>
      <c r="J263" s="61"/>
      <c r="K263" s="40"/>
      <c r="L263" s="62"/>
      <c r="M263" s="54"/>
      <c r="N263" s="54"/>
      <c r="O263" s="54"/>
      <c r="P263" s="54"/>
      <c r="Q263" s="54"/>
      <c r="R263" s="54"/>
      <c r="S263" s="40"/>
      <c r="T263" s="40"/>
      <c r="U263" s="54"/>
      <c r="V263" s="54"/>
      <c r="W263" s="40"/>
      <c r="X263" s="53"/>
    </row>
    <row r="264" spans="1:24">
      <c r="A264" s="57"/>
      <c r="B264" s="58"/>
      <c r="C264" s="58"/>
      <c r="D264" s="58"/>
      <c r="E264" s="59"/>
      <c r="F264" s="60"/>
      <c r="G264" s="61"/>
      <c r="H264" s="60"/>
      <c r="I264" s="61"/>
      <c r="J264" s="61"/>
      <c r="K264" s="40"/>
      <c r="L264" s="62"/>
      <c r="M264" s="54"/>
      <c r="N264" s="54"/>
      <c r="O264" s="54"/>
      <c r="P264" s="54"/>
      <c r="Q264" s="54"/>
      <c r="R264" s="54"/>
      <c r="S264" s="40"/>
      <c r="T264" s="40"/>
      <c r="U264" s="54"/>
      <c r="V264" s="54"/>
      <c r="W264" s="40"/>
      <c r="X264" s="53"/>
    </row>
    <row r="265" spans="1:24">
      <c r="A265" s="57"/>
      <c r="B265" s="58"/>
      <c r="C265" s="58"/>
      <c r="D265" s="58"/>
      <c r="E265" s="59"/>
      <c r="F265" s="60"/>
      <c r="G265" s="61"/>
      <c r="H265" s="60"/>
      <c r="I265" s="61"/>
      <c r="J265" s="61"/>
      <c r="K265" s="40"/>
      <c r="L265" s="62"/>
      <c r="M265" s="54"/>
      <c r="N265" s="54"/>
      <c r="O265" s="54"/>
      <c r="P265" s="54"/>
      <c r="Q265" s="54"/>
      <c r="R265" s="54"/>
      <c r="S265" s="40"/>
      <c r="T265" s="40"/>
      <c r="U265" s="54"/>
      <c r="V265" s="54"/>
      <c r="W265" s="40"/>
      <c r="X265" s="53"/>
    </row>
    <row r="266" spans="1:24">
      <c r="A266" s="57"/>
      <c r="B266" s="58"/>
      <c r="C266" s="58"/>
      <c r="D266" s="58"/>
      <c r="E266" s="59"/>
      <c r="F266" s="60"/>
      <c r="G266" s="61"/>
      <c r="H266" s="60"/>
      <c r="I266" s="61"/>
      <c r="J266" s="61"/>
      <c r="K266" s="40"/>
      <c r="L266" s="62"/>
      <c r="M266" s="54"/>
      <c r="N266" s="54"/>
      <c r="O266" s="54"/>
      <c r="P266" s="54"/>
      <c r="Q266" s="54"/>
      <c r="R266" s="54"/>
      <c r="S266" s="40"/>
      <c r="T266" s="40"/>
      <c r="U266" s="54"/>
      <c r="V266" s="54"/>
      <c r="W266" s="40"/>
      <c r="X266" s="53"/>
    </row>
    <row r="267" spans="1:24">
      <c r="A267" s="57"/>
      <c r="B267" s="58"/>
      <c r="C267" s="58"/>
      <c r="D267" s="58"/>
      <c r="E267" s="59"/>
      <c r="F267" s="60"/>
      <c r="G267" s="61"/>
      <c r="H267" s="60"/>
      <c r="I267" s="61"/>
      <c r="J267" s="61"/>
      <c r="K267" s="40"/>
      <c r="L267" s="62"/>
      <c r="M267" s="54"/>
      <c r="N267" s="54"/>
      <c r="O267" s="54"/>
      <c r="P267" s="54"/>
      <c r="Q267" s="54"/>
      <c r="R267" s="54"/>
      <c r="S267" s="40"/>
      <c r="T267" s="40"/>
      <c r="U267" s="54"/>
      <c r="V267" s="54"/>
      <c r="W267" s="40"/>
      <c r="X267" s="53"/>
    </row>
    <row r="268" spans="1:24">
      <c r="A268" s="57"/>
      <c r="B268" s="58"/>
      <c r="C268" s="58"/>
      <c r="D268" s="58"/>
      <c r="E268" s="59"/>
      <c r="F268" s="60"/>
      <c r="G268" s="61"/>
      <c r="H268" s="60"/>
      <c r="I268" s="61"/>
      <c r="J268" s="61"/>
      <c r="K268" s="40"/>
      <c r="L268" s="62"/>
      <c r="M268" s="54"/>
      <c r="N268" s="54"/>
      <c r="O268" s="54"/>
      <c r="P268" s="54"/>
      <c r="Q268" s="54"/>
      <c r="R268" s="54"/>
      <c r="S268" s="40"/>
      <c r="T268" s="40"/>
      <c r="U268" s="54"/>
      <c r="V268" s="54"/>
      <c r="W268" s="40"/>
      <c r="X268" s="53"/>
    </row>
    <row r="269" spans="1:24">
      <c r="A269" s="57"/>
      <c r="B269" s="58"/>
      <c r="C269" s="58"/>
      <c r="D269" s="58"/>
      <c r="E269" s="59"/>
      <c r="F269" s="60"/>
      <c r="G269" s="61"/>
      <c r="H269" s="60"/>
      <c r="I269" s="61"/>
      <c r="J269" s="61"/>
      <c r="K269" s="40"/>
      <c r="L269" s="62"/>
      <c r="M269" s="54"/>
      <c r="N269" s="54"/>
      <c r="O269" s="54"/>
      <c r="P269" s="54"/>
      <c r="Q269" s="54"/>
      <c r="R269" s="54"/>
      <c r="S269" s="40"/>
      <c r="T269" s="40"/>
      <c r="U269" s="54"/>
      <c r="V269" s="54"/>
      <c r="W269" s="40"/>
      <c r="X269" s="53"/>
    </row>
    <row r="270" spans="1:24">
      <c r="A270" s="57"/>
      <c r="B270" s="58"/>
      <c r="C270" s="58"/>
      <c r="D270" s="58"/>
      <c r="E270" s="59"/>
      <c r="F270" s="60"/>
      <c r="G270" s="61"/>
      <c r="H270" s="60"/>
      <c r="I270" s="61"/>
      <c r="J270" s="61"/>
      <c r="K270" s="40"/>
      <c r="L270" s="62"/>
      <c r="M270" s="54"/>
      <c r="N270" s="54"/>
      <c r="O270" s="54"/>
      <c r="P270" s="54"/>
      <c r="Q270" s="54"/>
      <c r="R270" s="54"/>
      <c r="S270" s="40"/>
      <c r="T270" s="40"/>
      <c r="U270" s="54"/>
      <c r="V270" s="54"/>
      <c r="W270" s="40"/>
      <c r="X270" s="53"/>
    </row>
    <row r="271" spans="1:24">
      <c r="A271" s="57"/>
      <c r="B271" s="58"/>
      <c r="C271" s="58"/>
      <c r="D271" s="58"/>
      <c r="E271" s="59"/>
      <c r="F271" s="60"/>
      <c r="G271" s="61"/>
      <c r="H271" s="60"/>
      <c r="I271" s="61"/>
      <c r="J271" s="61"/>
      <c r="K271" s="40"/>
      <c r="L271" s="62"/>
      <c r="M271" s="54"/>
      <c r="N271" s="54"/>
      <c r="O271" s="54"/>
      <c r="P271" s="54"/>
      <c r="Q271" s="54"/>
      <c r="R271" s="54"/>
      <c r="S271" s="40"/>
      <c r="T271" s="40"/>
      <c r="U271" s="54"/>
      <c r="V271" s="54"/>
      <c r="W271" s="40"/>
      <c r="X271" s="53"/>
    </row>
    <row r="272" spans="1:24">
      <c r="A272" s="57"/>
      <c r="B272" s="58"/>
      <c r="C272" s="58"/>
      <c r="D272" s="58"/>
      <c r="E272" s="59"/>
      <c r="F272" s="60"/>
      <c r="G272" s="61"/>
      <c r="H272" s="60"/>
      <c r="I272" s="61"/>
      <c r="J272" s="61"/>
      <c r="K272" s="40"/>
      <c r="L272" s="62"/>
      <c r="M272" s="54"/>
      <c r="N272" s="54"/>
      <c r="O272" s="54"/>
      <c r="P272" s="54"/>
      <c r="Q272" s="54"/>
      <c r="R272" s="54"/>
      <c r="S272" s="40"/>
      <c r="T272" s="40"/>
      <c r="U272" s="54"/>
      <c r="V272" s="54"/>
      <c r="W272" s="40"/>
      <c r="X272" s="53"/>
    </row>
    <row r="273" spans="1:24">
      <c r="A273" s="57"/>
      <c r="B273" s="58"/>
      <c r="C273" s="58"/>
      <c r="D273" s="58"/>
      <c r="E273" s="59"/>
      <c r="F273" s="60"/>
      <c r="G273" s="61"/>
      <c r="H273" s="60"/>
      <c r="I273" s="61"/>
      <c r="J273" s="61"/>
      <c r="K273" s="40"/>
      <c r="L273" s="62"/>
      <c r="M273" s="54"/>
      <c r="N273" s="54"/>
      <c r="O273" s="54"/>
      <c r="P273" s="54"/>
      <c r="Q273" s="54"/>
      <c r="R273" s="54"/>
      <c r="S273" s="40"/>
      <c r="T273" s="40"/>
      <c r="U273" s="54"/>
      <c r="V273" s="54"/>
      <c r="W273" s="40"/>
      <c r="X273" s="53"/>
    </row>
    <row r="274" spans="1:24">
      <c r="A274" s="57"/>
      <c r="B274" s="58"/>
      <c r="C274" s="58"/>
      <c r="D274" s="58"/>
      <c r="E274" s="59"/>
      <c r="F274" s="60"/>
      <c r="G274" s="61"/>
      <c r="H274" s="60"/>
      <c r="I274" s="61"/>
      <c r="J274" s="61"/>
      <c r="K274" s="40"/>
      <c r="L274" s="62"/>
      <c r="M274" s="54"/>
      <c r="N274" s="54"/>
      <c r="O274" s="54"/>
      <c r="P274" s="54"/>
      <c r="Q274" s="54"/>
      <c r="R274" s="54"/>
      <c r="S274" s="40"/>
      <c r="T274" s="40"/>
      <c r="U274" s="54"/>
      <c r="V274" s="54"/>
      <c r="W274" s="40"/>
      <c r="X274" s="53"/>
    </row>
    <row r="275" spans="1:24">
      <c r="A275" s="57"/>
      <c r="B275" s="58"/>
      <c r="C275" s="58"/>
      <c r="D275" s="58"/>
      <c r="E275" s="59"/>
      <c r="F275" s="60"/>
      <c r="G275" s="61"/>
      <c r="H275" s="60"/>
      <c r="I275" s="61"/>
      <c r="J275" s="61"/>
      <c r="K275" s="40"/>
      <c r="L275" s="62"/>
      <c r="M275" s="54"/>
      <c r="N275" s="54"/>
      <c r="O275" s="54"/>
      <c r="P275" s="54"/>
      <c r="Q275" s="54"/>
      <c r="R275" s="54"/>
      <c r="S275" s="40"/>
      <c r="T275" s="40"/>
      <c r="U275" s="54"/>
      <c r="V275" s="54"/>
      <c r="W275" s="40"/>
      <c r="X275" s="53"/>
    </row>
    <row r="276" spans="1:24">
      <c r="A276" s="57"/>
      <c r="B276" s="58"/>
      <c r="C276" s="58"/>
      <c r="D276" s="58"/>
      <c r="E276" s="59"/>
      <c r="F276" s="60"/>
      <c r="G276" s="61"/>
      <c r="H276" s="60"/>
      <c r="I276" s="61"/>
      <c r="J276" s="61"/>
      <c r="K276" s="40"/>
      <c r="L276" s="62"/>
      <c r="M276" s="54"/>
      <c r="N276" s="54"/>
      <c r="O276" s="54"/>
      <c r="P276" s="54"/>
      <c r="Q276" s="54"/>
      <c r="R276" s="54"/>
      <c r="S276" s="40"/>
      <c r="T276" s="40"/>
      <c r="U276" s="54"/>
      <c r="V276" s="54"/>
      <c r="W276" s="40"/>
      <c r="X276" s="53"/>
    </row>
    <row r="277" spans="1:24">
      <c r="A277" s="57"/>
      <c r="B277" s="58"/>
      <c r="C277" s="58"/>
      <c r="D277" s="58"/>
      <c r="E277" s="59"/>
      <c r="F277" s="60"/>
      <c r="G277" s="61"/>
      <c r="H277" s="60"/>
      <c r="I277" s="61"/>
      <c r="J277" s="61"/>
      <c r="K277" s="40"/>
      <c r="L277" s="62"/>
      <c r="M277" s="54"/>
      <c r="N277" s="54"/>
      <c r="O277" s="54"/>
      <c r="P277" s="54"/>
      <c r="Q277" s="54"/>
      <c r="R277" s="54"/>
      <c r="S277" s="40"/>
      <c r="T277" s="40"/>
      <c r="U277" s="54"/>
      <c r="V277" s="54"/>
      <c r="W277" s="40"/>
      <c r="X277" s="53"/>
    </row>
    <row r="278" spans="1:24">
      <c r="A278" s="57"/>
      <c r="B278" s="58"/>
      <c r="C278" s="58"/>
      <c r="D278" s="58"/>
      <c r="E278" s="59"/>
      <c r="F278" s="60"/>
      <c r="G278" s="61"/>
      <c r="H278" s="60"/>
      <c r="I278" s="61"/>
      <c r="J278" s="61"/>
      <c r="K278" s="40"/>
      <c r="L278" s="62"/>
      <c r="M278" s="54"/>
      <c r="N278" s="54"/>
      <c r="O278" s="54"/>
      <c r="P278" s="54"/>
      <c r="Q278" s="54"/>
      <c r="R278" s="54"/>
      <c r="S278" s="40"/>
      <c r="T278" s="40"/>
      <c r="U278" s="54"/>
      <c r="V278" s="54"/>
      <c r="W278" s="40"/>
      <c r="X278" s="53"/>
    </row>
    <row r="279" spans="1:24">
      <c r="A279" s="57"/>
      <c r="B279" s="58"/>
      <c r="C279" s="58"/>
      <c r="D279" s="58"/>
      <c r="E279" s="59"/>
      <c r="F279" s="60"/>
      <c r="G279" s="61"/>
      <c r="H279" s="60"/>
      <c r="I279" s="61"/>
      <c r="J279" s="61"/>
      <c r="K279" s="40"/>
      <c r="L279" s="62"/>
      <c r="M279" s="54"/>
      <c r="N279" s="54"/>
      <c r="O279" s="54"/>
      <c r="P279" s="54"/>
      <c r="Q279" s="54"/>
      <c r="R279" s="54"/>
      <c r="S279" s="40"/>
      <c r="T279" s="40"/>
      <c r="U279" s="54"/>
      <c r="V279" s="54"/>
      <c r="W279" s="40"/>
      <c r="X279" s="53"/>
    </row>
    <row r="280" spans="1:24">
      <c r="A280" s="57"/>
      <c r="B280" s="58"/>
      <c r="C280" s="58"/>
      <c r="D280" s="58"/>
      <c r="E280" s="59"/>
      <c r="F280" s="60"/>
      <c r="G280" s="61"/>
      <c r="H280" s="60"/>
      <c r="I280" s="61"/>
      <c r="J280" s="61"/>
      <c r="K280" s="40"/>
      <c r="L280" s="62"/>
      <c r="M280" s="54"/>
      <c r="N280" s="54"/>
      <c r="O280" s="54"/>
      <c r="P280" s="54"/>
      <c r="Q280" s="54"/>
      <c r="R280" s="54"/>
      <c r="S280" s="40"/>
      <c r="T280" s="40"/>
      <c r="U280" s="54"/>
      <c r="V280" s="54"/>
      <c r="W280" s="40"/>
      <c r="X280" s="53"/>
    </row>
    <row r="281" spans="1:24">
      <c r="A281" s="57"/>
      <c r="B281" s="58"/>
      <c r="C281" s="58"/>
      <c r="D281" s="58"/>
      <c r="E281" s="59"/>
      <c r="F281" s="60"/>
      <c r="G281" s="61"/>
      <c r="H281" s="60"/>
      <c r="I281" s="61"/>
      <c r="J281" s="61"/>
      <c r="K281" s="40"/>
      <c r="L281" s="62"/>
      <c r="M281" s="54"/>
      <c r="N281" s="54"/>
      <c r="O281" s="54"/>
      <c r="P281" s="54"/>
      <c r="Q281" s="54"/>
      <c r="R281" s="54"/>
      <c r="S281" s="40"/>
      <c r="T281" s="40"/>
      <c r="U281" s="54"/>
      <c r="V281" s="54"/>
      <c r="W281" s="40"/>
      <c r="X281" s="53"/>
    </row>
    <row r="282" spans="1:24">
      <c r="A282" s="57"/>
      <c r="B282" s="58"/>
      <c r="C282" s="58"/>
      <c r="D282" s="58"/>
      <c r="E282" s="59"/>
      <c r="F282" s="60"/>
      <c r="G282" s="61"/>
      <c r="H282" s="60"/>
      <c r="I282" s="61"/>
      <c r="J282" s="61"/>
      <c r="K282" s="40"/>
      <c r="L282" s="62"/>
      <c r="M282" s="54"/>
      <c r="N282" s="54"/>
      <c r="O282" s="54"/>
      <c r="P282" s="54"/>
      <c r="Q282" s="54"/>
      <c r="R282" s="54"/>
      <c r="S282" s="40"/>
      <c r="T282" s="40"/>
      <c r="U282" s="54"/>
      <c r="V282" s="54"/>
      <c r="W282" s="40"/>
      <c r="X282" s="53"/>
    </row>
    <row r="283" spans="1:24">
      <c r="A283" s="57"/>
      <c r="B283" s="58"/>
      <c r="C283" s="58"/>
      <c r="D283" s="58"/>
      <c r="E283" s="59"/>
      <c r="F283" s="60"/>
      <c r="G283" s="61"/>
      <c r="H283" s="60"/>
      <c r="I283" s="61"/>
      <c r="J283" s="61"/>
      <c r="K283" s="40"/>
      <c r="L283" s="62"/>
      <c r="M283" s="54"/>
      <c r="N283" s="54"/>
      <c r="O283" s="54"/>
      <c r="P283" s="54"/>
      <c r="Q283" s="54"/>
      <c r="R283" s="54"/>
      <c r="S283" s="40"/>
      <c r="T283" s="40"/>
      <c r="U283" s="54"/>
      <c r="V283" s="54"/>
      <c r="W283" s="40"/>
      <c r="X283" s="53"/>
    </row>
    <row r="284" spans="1:24">
      <c r="A284" s="57"/>
      <c r="B284" s="58"/>
      <c r="C284" s="58"/>
      <c r="D284" s="58"/>
      <c r="E284" s="59"/>
      <c r="F284" s="60"/>
      <c r="G284" s="61"/>
      <c r="H284" s="60"/>
      <c r="I284" s="61"/>
      <c r="J284" s="61"/>
      <c r="K284" s="40"/>
      <c r="L284" s="62"/>
      <c r="M284" s="54"/>
      <c r="N284" s="54"/>
      <c r="O284" s="54"/>
      <c r="P284" s="54"/>
      <c r="Q284" s="54"/>
      <c r="R284" s="54"/>
      <c r="S284" s="40"/>
      <c r="T284" s="40"/>
      <c r="U284" s="54"/>
      <c r="V284" s="54"/>
      <c r="W284" s="40"/>
      <c r="X284" s="53"/>
    </row>
    <row r="285" spans="1:24">
      <c r="A285" s="57"/>
      <c r="B285" s="58"/>
      <c r="C285" s="58"/>
      <c r="D285" s="58"/>
      <c r="E285" s="59"/>
      <c r="F285" s="60"/>
      <c r="G285" s="61"/>
      <c r="H285" s="60"/>
      <c r="I285" s="61"/>
      <c r="J285" s="61"/>
      <c r="K285" s="40"/>
      <c r="L285" s="62"/>
      <c r="M285" s="54"/>
      <c r="N285" s="54"/>
      <c r="O285" s="54"/>
      <c r="P285" s="54"/>
      <c r="Q285" s="54"/>
      <c r="R285" s="54"/>
      <c r="S285" s="40"/>
      <c r="T285" s="40"/>
      <c r="U285" s="54"/>
      <c r="V285" s="54"/>
      <c r="W285" s="40"/>
      <c r="X285" s="53"/>
    </row>
  </sheetData>
  <mergeCells count="39">
    <mergeCell ref="A28:W28"/>
    <mergeCell ref="B35:H35"/>
    <mergeCell ref="T5:T8"/>
    <mergeCell ref="U5:U8"/>
    <mergeCell ref="V5:V8"/>
    <mergeCell ref="O5:O8"/>
    <mergeCell ref="R4:R9"/>
    <mergeCell ref="P6:P8"/>
    <mergeCell ref="Q6:Q8"/>
    <mergeCell ref="A74:H74"/>
    <mergeCell ref="E6:E9"/>
    <mergeCell ref="F6:F9"/>
    <mergeCell ref="M6:M8"/>
    <mergeCell ref="N6:N8"/>
    <mergeCell ref="L5:L8"/>
    <mergeCell ref="M5:N5"/>
    <mergeCell ref="J4:J8"/>
    <mergeCell ref="K4:K8"/>
    <mergeCell ref="L4:N4"/>
    <mergeCell ref="A36:W36"/>
    <mergeCell ref="B42:H42"/>
    <mergeCell ref="A43:W43"/>
    <mergeCell ref="W4:W8"/>
    <mergeCell ref="T4:V4"/>
    <mergeCell ref="S4:S8"/>
    <mergeCell ref="U1:W1"/>
    <mergeCell ref="A3:W3"/>
    <mergeCell ref="A11:W11"/>
    <mergeCell ref="B27:H27"/>
    <mergeCell ref="A4:A9"/>
    <mergeCell ref="B4:B9"/>
    <mergeCell ref="C4:C9"/>
    <mergeCell ref="D4:D9"/>
    <mergeCell ref="E4:F5"/>
    <mergeCell ref="G4:G9"/>
    <mergeCell ref="H4:H9"/>
    <mergeCell ref="I4:I8"/>
    <mergeCell ref="P5:Q5"/>
    <mergeCell ref="O4:Q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32" fitToHeight="7" orientation="landscape" useFirstPageNumber="1" r:id="rId1"/>
  <headerFooter alignWithMargins="0">
    <oddHeader>&amp;C13</oddHeader>
    <firstHeader>&amp;C32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S301"/>
  <sheetViews>
    <sheetView view="pageBreakPreview" zoomScaleNormal="100" zoomScaleSheetLayoutView="100" workbookViewId="0">
      <selection activeCell="P269" sqref="P269"/>
    </sheetView>
  </sheetViews>
  <sheetFormatPr defaultColWidth="9.1796875" defaultRowHeight="13"/>
  <cols>
    <col min="1" max="1" width="4.26953125" style="70" customWidth="1"/>
    <col min="2" max="2" width="50.26953125" style="71" customWidth="1"/>
    <col min="3" max="3" width="8.1796875" style="72" customWidth="1"/>
    <col min="4" max="4" width="7" style="72" customWidth="1"/>
    <col min="5" max="5" width="12.7265625" style="72" customWidth="1"/>
    <col min="6" max="6" width="8" style="72" customWidth="1"/>
    <col min="7" max="7" width="7.81640625" style="72" customWidth="1"/>
    <col min="8" max="8" width="9" style="72" customWidth="1"/>
    <col min="9" max="9" width="12.54296875" style="72" customWidth="1"/>
    <col min="10" max="10" width="12.1796875" style="103" customWidth="1"/>
    <col min="11" max="11" width="15.81640625" style="98" customWidth="1"/>
    <col min="12" max="12" width="13.7265625" style="70" customWidth="1"/>
    <col min="13" max="13" width="15.26953125" style="70" customWidth="1"/>
    <col min="14" max="14" width="11.26953125" style="70" customWidth="1"/>
    <col min="15" max="15" width="0" style="70" hidden="1" customWidth="1"/>
    <col min="16" max="16384" width="9.1796875" style="70"/>
  </cols>
  <sheetData>
    <row r="1" spans="1:15" ht="72" customHeight="1">
      <c r="K1" s="126"/>
      <c r="L1" s="290" t="s">
        <v>124</v>
      </c>
      <c r="M1" s="290"/>
      <c r="N1" s="290"/>
    </row>
    <row r="2" spans="1:15" s="73" customFormat="1" ht="40.5" customHeight="1">
      <c r="A2" s="298" t="s">
        <v>437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5" ht="30" customHeight="1">
      <c r="A3" s="299" t="s">
        <v>2</v>
      </c>
      <c r="B3" s="299" t="s">
        <v>52</v>
      </c>
      <c r="C3" s="302" t="s">
        <v>125</v>
      </c>
      <c r="D3" s="303"/>
      <c r="E3" s="303"/>
      <c r="F3" s="304"/>
      <c r="G3" s="302" t="s">
        <v>126</v>
      </c>
      <c r="H3" s="304"/>
      <c r="I3" s="311" t="s">
        <v>62</v>
      </c>
      <c r="J3" s="311" t="s">
        <v>64</v>
      </c>
      <c r="K3" s="312" t="s">
        <v>66</v>
      </c>
      <c r="L3" s="312"/>
      <c r="M3" s="312"/>
      <c r="N3" s="311" t="s">
        <v>127</v>
      </c>
    </row>
    <row r="4" spans="1:15" ht="24" customHeight="1">
      <c r="A4" s="300"/>
      <c r="B4" s="300"/>
      <c r="C4" s="305"/>
      <c r="D4" s="306"/>
      <c r="E4" s="306"/>
      <c r="F4" s="307"/>
      <c r="G4" s="305"/>
      <c r="H4" s="307"/>
      <c r="I4" s="294"/>
      <c r="J4" s="294"/>
      <c r="K4" s="294" t="s">
        <v>128</v>
      </c>
      <c r="L4" s="296" t="s">
        <v>129</v>
      </c>
      <c r="M4" s="294" t="s">
        <v>130</v>
      </c>
      <c r="N4" s="294"/>
    </row>
    <row r="5" spans="1:15" ht="23.25" customHeight="1">
      <c r="A5" s="300"/>
      <c r="B5" s="300"/>
      <c r="C5" s="305"/>
      <c r="D5" s="306"/>
      <c r="E5" s="306"/>
      <c r="F5" s="307"/>
      <c r="G5" s="305"/>
      <c r="H5" s="307"/>
      <c r="I5" s="294"/>
      <c r="J5" s="294"/>
      <c r="K5" s="294"/>
      <c r="L5" s="296"/>
      <c r="M5" s="294"/>
      <c r="N5" s="294"/>
    </row>
    <row r="6" spans="1:15" ht="13.5" hidden="1" customHeight="1">
      <c r="A6" s="300"/>
      <c r="B6" s="300"/>
      <c r="C6" s="308"/>
      <c r="D6" s="309"/>
      <c r="E6" s="309"/>
      <c r="F6" s="310"/>
      <c r="G6" s="308"/>
      <c r="H6" s="310"/>
      <c r="I6" s="294"/>
      <c r="J6" s="294"/>
      <c r="K6" s="294"/>
      <c r="L6" s="296"/>
      <c r="M6" s="294"/>
      <c r="N6" s="294"/>
    </row>
    <row r="7" spans="1:15" ht="129" customHeight="1">
      <c r="A7" s="300"/>
      <c r="B7" s="300"/>
      <c r="C7" s="74" t="s">
        <v>131</v>
      </c>
      <c r="D7" s="75" t="s">
        <v>132</v>
      </c>
      <c r="E7" s="76" t="s">
        <v>133</v>
      </c>
      <c r="F7" s="76" t="s">
        <v>134</v>
      </c>
      <c r="G7" s="77" t="s">
        <v>135</v>
      </c>
      <c r="H7" s="78" t="s">
        <v>136</v>
      </c>
      <c r="I7" s="295"/>
      <c r="J7" s="295"/>
      <c r="K7" s="295"/>
      <c r="L7" s="297"/>
      <c r="M7" s="295"/>
      <c r="N7" s="295"/>
    </row>
    <row r="8" spans="1:15" ht="24" customHeight="1">
      <c r="A8" s="301"/>
      <c r="B8" s="301"/>
      <c r="C8" s="79" t="s">
        <v>137</v>
      </c>
      <c r="D8" s="80" t="s">
        <v>138</v>
      </c>
      <c r="E8" s="81" t="s">
        <v>45</v>
      </c>
      <c r="F8" s="81" t="s">
        <v>46</v>
      </c>
      <c r="G8" s="82" t="s">
        <v>46</v>
      </c>
      <c r="H8" s="82" t="s">
        <v>46</v>
      </c>
      <c r="I8" s="81" t="s">
        <v>45</v>
      </c>
      <c r="J8" s="83" t="s">
        <v>45</v>
      </c>
      <c r="K8" s="83" t="s">
        <v>76</v>
      </c>
      <c r="L8" s="83" t="s">
        <v>76</v>
      </c>
      <c r="M8" s="83" t="s">
        <v>76</v>
      </c>
      <c r="N8" s="83" t="s">
        <v>139</v>
      </c>
    </row>
    <row r="9" spans="1:15" ht="12" customHeight="1">
      <c r="A9" s="81">
        <v>1</v>
      </c>
      <c r="B9" s="81">
        <v>2</v>
      </c>
      <c r="C9" s="81">
        <v>3</v>
      </c>
      <c r="D9" s="81">
        <v>4</v>
      </c>
      <c r="E9" s="81">
        <v>5</v>
      </c>
      <c r="F9" s="81">
        <v>6</v>
      </c>
      <c r="G9" s="81">
        <v>7</v>
      </c>
      <c r="H9" s="81">
        <v>8</v>
      </c>
      <c r="I9" s="81">
        <v>9</v>
      </c>
      <c r="J9" s="81">
        <v>10</v>
      </c>
      <c r="K9" s="81">
        <v>11</v>
      </c>
      <c r="L9" s="81">
        <v>12</v>
      </c>
      <c r="M9" s="81">
        <v>13</v>
      </c>
      <c r="N9" s="81">
        <v>14</v>
      </c>
    </row>
    <row r="10" spans="1:15" ht="15" customHeight="1">
      <c r="A10" s="84">
        <v>1</v>
      </c>
      <c r="B10" s="85" t="s">
        <v>140</v>
      </c>
      <c r="C10" s="86">
        <v>1937</v>
      </c>
      <c r="D10" s="86">
        <v>64</v>
      </c>
      <c r="E10" s="87">
        <v>589.29999999999995</v>
      </c>
      <c r="F10" s="86">
        <v>8</v>
      </c>
      <c r="G10" s="86">
        <v>14</v>
      </c>
      <c r="H10" s="86">
        <v>42</v>
      </c>
      <c r="I10" s="87">
        <v>589.29999999999995</v>
      </c>
      <c r="J10" s="88">
        <f t="shared" ref="J10:J48" si="0">I10</f>
        <v>589.29999999999995</v>
      </c>
      <c r="K10" s="89">
        <f t="shared" ref="K10:K71" si="1">J10*N10</f>
        <v>25634.6</v>
      </c>
      <c r="L10" s="89">
        <v>0</v>
      </c>
      <c r="M10" s="90">
        <f t="shared" ref="M10:M73" si="2">K10</f>
        <v>25634.6</v>
      </c>
      <c r="N10" s="91">
        <v>43.5</v>
      </c>
      <c r="O10" s="92">
        <v>41</v>
      </c>
    </row>
    <row r="11" spans="1:15" ht="15" customHeight="1">
      <c r="A11" s="84">
        <v>2</v>
      </c>
      <c r="B11" s="85" t="s">
        <v>141</v>
      </c>
      <c r="C11" s="86">
        <v>1937</v>
      </c>
      <c r="D11" s="86">
        <v>64</v>
      </c>
      <c r="E11" s="87">
        <v>604.9</v>
      </c>
      <c r="F11" s="86">
        <v>8</v>
      </c>
      <c r="G11" s="86">
        <v>15</v>
      </c>
      <c r="H11" s="86">
        <v>34</v>
      </c>
      <c r="I11" s="87">
        <v>604.9</v>
      </c>
      <c r="J11" s="88">
        <f t="shared" si="0"/>
        <v>604.9</v>
      </c>
      <c r="K11" s="89">
        <f t="shared" si="1"/>
        <v>26313.200000000001</v>
      </c>
      <c r="L11" s="89">
        <v>0</v>
      </c>
      <c r="M11" s="90">
        <f t="shared" si="2"/>
        <v>26313.200000000001</v>
      </c>
      <c r="N11" s="91">
        <v>43.5</v>
      </c>
      <c r="O11" s="92">
        <v>41</v>
      </c>
    </row>
    <row r="12" spans="1:15" ht="15" customHeight="1">
      <c r="A12" s="119">
        <v>3</v>
      </c>
      <c r="B12" s="85" t="s">
        <v>142</v>
      </c>
      <c r="C12" s="86">
        <v>1940</v>
      </c>
      <c r="D12" s="86">
        <v>76</v>
      </c>
      <c r="E12" s="87">
        <v>463.6</v>
      </c>
      <c r="F12" s="86">
        <v>8</v>
      </c>
      <c r="G12" s="86">
        <v>7</v>
      </c>
      <c r="H12" s="86">
        <v>15</v>
      </c>
      <c r="I12" s="87">
        <v>463.6</v>
      </c>
      <c r="J12" s="88">
        <f t="shared" si="0"/>
        <v>463.6</v>
      </c>
      <c r="K12" s="89">
        <f t="shared" si="1"/>
        <v>20166.599999999999</v>
      </c>
      <c r="L12" s="89">
        <v>0</v>
      </c>
      <c r="M12" s="90">
        <f t="shared" si="2"/>
        <v>20166.599999999999</v>
      </c>
      <c r="N12" s="91">
        <v>43.5</v>
      </c>
      <c r="O12" s="92">
        <v>41</v>
      </c>
    </row>
    <row r="13" spans="1:15" ht="15" customHeight="1">
      <c r="A13" s="119">
        <v>4</v>
      </c>
      <c r="B13" s="85" t="s">
        <v>143</v>
      </c>
      <c r="C13" s="86">
        <v>1940</v>
      </c>
      <c r="D13" s="86">
        <v>44</v>
      </c>
      <c r="E13" s="87">
        <v>603.9</v>
      </c>
      <c r="F13" s="86">
        <v>8</v>
      </c>
      <c r="G13" s="86">
        <v>17</v>
      </c>
      <c r="H13" s="86">
        <v>43</v>
      </c>
      <c r="I13" s="87">
        <v>603.9</v>
      </c>
      <c r="J13" s="88">
        <f t="shared" si="0"/>
        <v>603.9</v>
      </c>
      <c r="K13" s="89">
        <f t="shared" si="1"/>
        <v>26269.7</v>
      </c>
      <c r="L13" s="89">
        <v>0</v>
      </c>
      <c r="M13" s="90">
        <f t="shared" si="2"/>
        <v>26269.7</v>
      </c>
      <c r="N13" s="91">
        <v>43.5</v>
      </c>
      <c r="O13" s="92">
        <v>41</v>
      </c>
    </row>
    <row r="14" spans="1:15" ht="15" customHeight="1">
      <c r="A14" s="119">
        <v>5</v>
      </c>
      <c r="B14" s="85" t="s">
        <v>144</v>
      </c>
      <c r="C14" s="86">
        <v>1944</v>
      </c>
      <c r="D14" s="86">
        <v>79</v>
      </c>
      <c r="E14" s="87">
        <v>471</v>
      </c>
      <c r="F14" s="86">
        <v>8</v>
      </c>
      <c r="G14" s="86">
        <v>9</v>
      </c>
      <c r="H14" s="86">
        <v>26</v>
      </c>
      <c r="I14" s="87">
        <v>471</v>
      </c>
      <c r="J14" s="88">
        <f t="shared" si="0"/>
        <v>471</v>
      </c>
      <c r="K14" s="89">
        <f t="shared" si="1"/>
        <v>20488.5</v>
      </c>
      <c r="L14" s="89">
        <v>0</v>
      </c>
      <c r="M14" s="90">
        <f t="shared" si="2"/>
        <v>20488.5</v>
      </c>
      <c r="N14" s="91">
        <v>43.5</v>
      </c>
      <c r="O14" s="92">
        <v>41</v>
      </c>
    </row>
    <row r="15" spans="1:15" ht="15" customHeight="1">
      <c r="A15" s="119">
        <v>6</v>
      </c>
      <c r="B15" s="85" t="s">
        <v>145</v>
      </c>
      <c r="C15" s="86">
        <v>1944</v>
      </c>
      <c r="D15" s="86">
        <v>77</v>
      </c>
      <c r="E15" s="87">
        <v>429.3</v>
      </c>
      <c r="F15" s="86">
        <v>8</v>
      </c>
      <c r="G15" s="86">
        <v>8</v>
      </c>
      <c r="H15" s="86">
        <v>20</v>
      </c>
      <c r="I15" s="87">
        <v>429.3</v>
      </c>
      <c r="J15" s="88">
        <f t="shared" si="0"/>
        <v>429.3</v>
      </c>
      <c r="K15" s="89">
        <f t="shared" si="1"/>
        <v>18674.599999999999</v>
      </c>
      <c r="L15" s="89">
        <v>0</v>
      </c>
      <c r="M15" s="90">
        <f t="shared" si="2"/>
        <v>18674.599999999999</v>
      </c>
      <c r="N15" s="91">
        <v>43.5</v>
      </c>
      <c r="O15" s="92">
        <v>41</v>
      </c>
    </row>
    <row r="16" spans="1:15" ht="15" customHeight="1">
      <c r="A16" s="119">
        <v>7</v>
      </c>
      <c r="B16" s="85" t="s">
        <v>146</v>
      </c>
      <c r="C16" s="86">
        <v>1945</v>
      </c>
      <c r="D16" s="86">
        <v>93</v>
      </c>
      <c r="E16" s="87">
        <v>444.8</v>
      </c>
      <c r="F16" s="86">
        <v>8</v>
      </c>
      <c r="G16" s="86">
        <v>6</v>
      </c>
      <c r="H16" s="86">
        <v>17</v>
      </c>
      <c r="I16" s="87">
        <v>444.8</v>
      </c>
      <c r="J16" s="88">
        <f t="shared" si="0"/>
        <v>444.8</v>
      </c>
      <c r="K16" s="89">
        <f t="shared" si="1"/>
        <v>19348.8</v>
      </c>
      <c r="L16" s="89">
        <v>0</v>
      </c>
      <c r="M16" s="90">
        <f t="shared" si="2"/>
        <v>19348.8</v>
      </c>
      <c r="N16" s="91">
        <v>43.5</v>
      </c>
      <c r="O16" s="92">
        <v>41</v>
      </c>
    </row>
    <row r="17" spans="1:15" ht="15" customHeight="1">
      <c r="A17" s="119">
        <v>8</v>
      </c>
      <c r="B17" s="85" t="s">
        <v>147</v>
      </c>
      <c r="C17" s="86">
        <v>1945</v>
      </c>
      <c r="D17" s="86">
        <v>86</v>
      </c>
      <c r="E17" s="87">
        <v>453.5</v>
      </c>
      <c r="F17" s="86">
        <v>7</v>
      </c>
      <c r="G17" s="86">
        <v>8</v>
      </c>
      <c r="H17" s="86">
        <v>20</v>
      </c>
      <c r="I17" s="87">
        <v>453.5</v>
      </c>
      <c r="J17" s="88">
        <f t="shared" si="0"/>
        <v>453.5</v>
      </c>
      <c r="K17" s="89">
        <f t="shared" si="1"/>
        <v>19727.3</v>
      </c>
      <c r="L17" s="89">
        <v>0</v>
      </c>
      <c r="M17" s="90">
        <f t="shared" si="2"/>
        <v>19727.3</v>
      </c>
      <c r="N17" s="91">
        <v>43.5</v>
      </c>
      <c r="O17" s="92">
        <v>41</v>
      </c>
    </row>
    <row r="18" spans="1:15" ht="15" customHeight="1">
      <c r="A18" s="119">
        <v>9</v>
      </c>
      <c r="B18" s="85" t="s">
        <v>148</v>
      </c>
      <c r="C18" s="86">
        <v>1946</v>
      </c>
      <c r="D18" s="86">
        <v>100</v>
      </c>
      <c r="E18" s="87">
        <v>599.1</v>
      </c>
      <c r="F18" s="86">
        <v>16</v>
      </c>
      <c r="G18" s="86">
        <v>14</v>
      </c>
      <c r="H18" s="86">
        <v>32</v>
      </c>
      <c r="I18" s="87">
        <v>599.1</v>
      </c>
      <c r="J18" s="88">
        <f t="shared" si="0"/>
        <v>599.1</v>
      </c>
      <c r="K18" s="89">
        <f t="shared" si="1"/>
        <v>26060.9</v>
      </c>
      <c r="L18" s="89">
        <v>0</v>
      </c>
      <c r="M18" s="90">
        <f t="shared" si="2"/>
        <v>26060.9</v>
      </c>
      <c r="N18" s="91">
        <v>43.5</v>
      </c>
      <c r="O18" s="92">
        <v>41</v>
      </c>
    </row>
    <row r="19" spans="1:15" ht="15" customHeight="1">
      <c r="A19" s="119">
        <v>10</v>
      </c>
      <c r="B19" s="85" t="s">
        <v>149</v>
      </c>
      <c r="C19" s="86">
        <v>1948</v>
      </c>
      <c r="D19" s="86">
        <v>65</v>
      </c>
      <c r="E19" s="87">
        <v>593.6</v>
      </c>
      <c r="F19" s="86">
        <v>8</v>
      </c>
      <c r="G19" s="86">
        <v>13</v>
      </c>
      <c r="H19" s="86">
        <v>31</v>
      </c>
      <c r="I19" s="87">
        <v>593.6</v>
      </c>
      <c r="J19" s="88">
        <f t="shared" si="0"/>
        <v>593.6</v>
      </c>
      <c r="K19" s="89">
        <f t="shared" si="1"/>
        <v>25821.599999999999</v>
      </c>
      <c r="L19" s="89">
        <v>0</v>
      </c>
      <c r="M19" s="90">
        <f t="shared" si="2"/>
        <v>25821.599999999999</v>
      </c>
      <c r="N19" s="91">
        <v>43.5</v>
      </c>
      <c r="O19" s="92">
        <v>41</v>
      </c>
    </row>
    <row r="20" spans="1:15" ht="15" customHeight="1">
      <c r="A20" s="119">
        <v>11</v>
      </c>
      <c r="B20" s="85" t="s">
        <v>150</v>
      </c>
      <c r="C20" s="86">
        <v>1948</v>
      </c>
      <c r="D20" s="86">
        <v>60</v>
      </c>
      <c r="E20" s="87">
        <v>409.7</v>
      </c>
      <c r="F20" s="86">
        <v>8</v>
      </c>
      <c r="G20" s="86">
        <v>10</v>
      </c>
      <c r="H20" s="86">
        <v>24</v>
      </c>
      <c r="I20" s="87">
        <v>409.7</v>
      </c>
      <c r="J20" s="88">
        <f t="shared" si="0"/>
        <v>409.7</v>
      </c>
      <c r="K20" s="89">
        <f t="shared" si="1"/>
        <v>17822</v>
      </c>
      <c r="L20" s="89">
        <v>0</v>
      </c>
      <c r="M20" s="90">
        <f t="shared" si="2"/>
        <v>17822</v>
      </c>
      <c r="N20" s="91">
        <v>43.5</v>
      </c>
      <c r="O20" s="92">
        <v>41</v>
      </c>
    </row>
    <row r="21" spans="1:15" ht="15" customHeight="1">
      <c r="A21" s="119">
        <v>12</v>
      </c>
      <c r="B21" s="85" t="s">
        <v>151</v>
      </c>
      <c r="C21" s="86">
        <v>1949</v>
      </c>
      <c r="D21" s="86">
        <v>59</v>
      </c>
      <c r="E21" s="87">
        <v>572.5</v>
      </c>
      <c r="F21" s="86">
        <v>12</v>
      </c>
      <c r="G21" s="86">
        <v>26</v>
      </c>
      <c r="H21" s="86">
        <v>35</v>
      </c>
      <c r="I21" s="87">
        <v>572.5</v>
      </c>
      <c r="J21" s="88">
        <f t="shared" si="0"/>
        <v>572.5</v>
      </c>
      <c r="K21" s="89">
        <f t="shared" si="1"/>
        <v>24903.8</v>
      </c>
      <c r="L21" s="89">
        <v>0</v>
      </c>
      <c r="M21" s="90">
        <f t="shared" si="2"/>
        <v>24903.8</v>
      </c>
      <c r="N21" s="91">
        <v>43.5</v>
      </c>
      <c r="O21" s="92">
        <v>41</v>
      </c>
    </row>
    <row r="22" spans="1:15" ht="15" customHeight="1">
      <c r="A22" s="119">
        <v>13</v>
      </c>
      <c r="B22" s="85" t="s">
        <v>152</v>
      </c>
      <c r="C22" s="86">
        <v>1950</v>
      </c>
      <c r="D22" s="86">
        <v>67</v>
      </c>
      <c r="E22" s="87">
        <v>526</v>
      </c>
      <c r="F22" s="86">
        <v>8</v>
      </c>
      <c r="G22" s="86">
        <v>16</v>
      </c>
      <c r="H22" s="86">
        <v>41</v>
      </c>
      <c r="I22" s="87">
        <v>526</v>
      </c>
      <c r="J22" s="88">
        <f t="shared" si="0"/>
        <v>526</v>
      </c>
      <c r="K22" s="89">
        <f t="shared" si="1"/>
        <v>22881</v>
      </c>
      <c r="L22" s="89">
        <v>0</v>
      </c>
      <c r="M22" s="90">
        <f t="shared" si="2"/>
        <v>22881</v>
      </c>
      <c r="N22" s="91">
        <v>43.5</v>
      </c>
      <c r="O22" s="92">
        <v>41</v>
      </c>
    </row>
    <row r="23" spans="1:15" ht="15" customHeight="1">
      <c r="A23" s="119">
        <v>14</v>
      </c>
      <c r="B23" s="85" t="s">
        <v>153</v>
      </c>
      <c r="C23" s="86">
        <v>1951</v>
      </c>
      <c r="D23" s="86">
        <v>66</v>
      </c>
      <c r="E23" s="87">
        <v>499.9</v>
      </c>
      <c r="F23" s="86">
        <v>8</v>
      </c>
      <c r="G23" s="86">
        <v>10</v>
      </c>
      <c r="H23" s="86">
        <v>35</v>
      </c>
      <c r="I23" s="87">
        <v>499.9</v>
      </c>
      <c r="J23" s="88">
        <f t="shared" si="0"/>
        <v>499.9</v>
      </c>
      <c r="K23" s="89">
        <f t="shared" si="1"/>
        <v>21745.7</v>
      </c>
      <c r="L23" s="89">
        <v>0</v>
      </c>
      <c r="M23" s="90">
        <f t="shared" si="2"/>
        <v>21745.7</v>
      </c>
      <c r="N23" s="91">
        <v>43.5</v>
      </c>
      <c r="O23" s="92">
        <v>41</v>
      </c>
    </row>
    <row r="24" spans="1:15" ht="15" customHeight="1">
      <c r="A24" s="119">
        <v>15</v>
      </c>
      <c r="B24" s="85" t="s">
        <v>154</v>
      </c>
      <c r="C24" s="86">
        <v>1951</v>
      </c>
      <c r="D24" s="86">
        <v>65</v>
      </c>
      <c r="E24" s="87">
        <v>490</v>
      </c>
      <c r="F24" s="86">
        <v>8</v>
      </c>
      <c r="G24" s="86">
        <v>9</v>
      </c>
      <c r="H24" s="86">
        <v>23</v>
      </c>
      <c r="I24" s="87">
        <v>490</v>
      </c>
      <c r="J24" s="88">
        <f t="shared" si="0"/>
        <v>490</v>
      </c>
      <c r="K24" s="89">
        <f t="shared" si="1"/>
        <v>21315</v>
      </c>
      <c r="L24" s="89">
        <v>0</v>
      </c>
      <c r="M24" s="90">
        <f t="shared" si="2"/>
        <v>21315</v>
      </c>
      <c r="N24" s="91">
        <v>43.5</v>
      </c>
      <c r="O24" s="92">
        <v>41</v>
      </c>
    </row>
    <row r="25" spans="1:15" ht="15" customHeight="1">
      <c r="A25" s="119">
        <v>16</v>
      </c>
      <c r="B25" s="85" t="s">
        <v>155</v>
      </c>
      <c r="C25" s="86">
        <v>1952</v>
      </c>
      <c r="D25" s="86">
        <v>66</v>
      </c>
      <c r="E25" s="87">
        <v>479</v>
      </c>
      <c r="F25" s="86">
        <v>8</v>
      </c>
      <c r="G25" s="86">
        <v>12</v>
      </c>
      <c r="H25" s="86">
        <v>25</v>
      </c>
      <c r="I25" s="87">
        <v>479</v>
      </c>
      <c r="J25" s="88">
        <f t="shared" si="0"/>
        <v>479</v>
      </c>
      <c r="K25" s="89">
        <f t="shared" si="1"/>
        <v>20836.5</v>
      </c>
      <c r="L25" s="89">
        <v>0</v>
      </c>
      <c r="M25" s="90">
        <f t="shared" si="2"/>
        <v>20836.5</v>
      </c>
      <c r="N25" s="91">
        <v>43.5</v>
      </c>
      <c r="O25" s="92">
        <v>41</v>
      </c>
    </row>
    <row r="26" spans="1:15" ht="15" customHeight="1">
      <c r="A26" s="119">
        <v>17</v>
      </c>
      <c r="B26" s="85" t="s">
        <v>156</v>
      </c>
      <c r="C26" s="86">
        <v>1952</v>
      </c>
      <c r="D26" s="86">
        <v>65</v>
      </c>
      <c r="E26" s="87">
        <v>489.4</v>
      </c>
      <c r="F26" s="86">
        <v>8</v>
      </c>
      <c r="G26" s="86">
        <v>10</v>
      </c>
      <c r="H26" s="86">
        <v>29</v>
      </c>
      <c r="I26" s="87">
        <v>489.4</v>
      </c>
      <c r="J26" s="88">
        <f t="shared" si="0"/>
        <v>489.4</v>
      </c>
      <c r="K26" s="89">
        <f t="shared" si="1"/>
        <v>21288.9</v>
      </c>
      <c r="L26" s="89">
        <v>0</v>
      </c>
      <c r="M26" s="90">
        <f t="shared" si="2"/>
        <v>21288.9</v>
      </c>
      <c r="N26" s="91">
        <v>43.5</v>
      </c>
      <c r="O26" s="92">
        <v>41</v>
      </c>
    </row>
    <row r="27" spans="1:15" ht="15" customHeight="1">
      <c r="A27" s="119">
        <v>18</v>
      </c>
      <c r="B27" s="85" t="s">
        <v>157</v>
      </c>
      <c r="C27" s="86">
        <v>1955</v>
      </c>
      <c r="D27" s="86">
        <v>60</v>
      </c>
      <c r="E27" s="87">
        <v>335.9</v>
      </c>
      <c r="F27" s="86">
        <v>8</v>
      </c>
      <c r="G27" s="86">
        <v>9</v>
      </c>
      <c r="H27" s="86">
        <v>5</v>
      </c>
      <c r="I27" s="87">
        <v>335.9</v>
      </c>
      <c r="J27" s="88">
        <f t="shared" si="0"/>
        <v>335.9</v>
      </c>
      <c r="K27" s="89">
        <f t="shared" si="1"/>
        <v>14611.7</v>
      </c>
      <c r="L27" s="89">
        <v>0</v>
      </c>
      <c r="M27" s="90">
        <f t="shared" si="2"/>
        <v>14611.7</v>
      </c>
      <c r="N27" s="91">
        <v>43.5</v>
      </c>
      <c r="O27" s="92">
        <v>41</v>
      </c>
    </row>
    <row r="28" spans="1:15" ht="15" customHeight="1">
      <c r="A28" s="119">
        <v>19</v>
      </c>
      <c r="B28" s="85" t="s">
        <v>158</v>
      </c>
      <c r="C28" s="86">
        <v>1956</v>
      </c>
      <c r="D28" s="86">
        <v>68</v>
      </c>
      <c r="E28" s="87">
        <v>575.5</v>
      </c>
      <c r="F28" s="86">
        <v>8</v>
      </c>
      <c r="G28" s="86">
        <v>12</v>
      </c>
      <c r="H28" s="86">
        <v>21</v>
      </c>
      <c r="I28" s="87">
        <v>575.5</v>
      </c>
      <c r="J28" s="88">
        <f t="shared" si="0"/>
        <v>575.5</v>
      </c>
      <c r="K28" s="89">
        <f t="shared" si="1"/>
        <v>25034.3</v>
      </c>
      <c r="L28" s="89">
        <v>0</v>
      </c>
      <c r="M28" s="90">
        <f t="shared" si="2"/>
        <v>25034.3</v>
      </c>
      <c r="N28" s="91">
        <v>43.5</v>
      </c>
      <c r="O28" s="92">
        <v>41</v>
      </c>
    </row>
    <row r="29" spans="1:15" ht="15" customHeight="1">
      <c r="A29" s="119">
        <v>20</v>
      </c>
      <c r="B29" s="85" t="s">
        <v>159</v>
      </c>
      <c r="C29" s="86">
        <v>1956</v>
      </c>
      <c r="D29" s="86">
        <v>62</v>
      </c>
      <c r="E29" s="87">
        <v>337.1</v>
      </c>
      <c r="F29" s="86">
        <v>8</v>
      </c>
      <c r="G29" s="86">
        <v>12</v>
      </c>
      <c r="H29" s="86">
        <v>17</v>
      </c>
      <c r="I29" s="87">
        <v>337.1</v>
      </c>
      <c r="J29" s="88">
        <f t="shared" si="0"/>
        <v>337.1</v>
      </c>
      <c r="K29" s="89">
        <f t="shared" si="1"/>
        <v>14663.9</v>
      </c>
      <c r="L29" s="89">
        <v>0</v>
      </c>
      <c r="M29" s="90">
        <f t="shared" si="2"/>
        <v>14663.9</v>
      </c>
      <c r="N29" s="91">
        <v>43.5</v>
      </c>
      <c r="O29" s="92">
        <v>41</v>
      </c>
    </row>
    <row r="30" spans="1:15" ht="15" customHeight="1">
      <c r="A30" s="119">
        <v>21</v>
      </c>
      <c r="B30" s="85" t="s">
        <v>160</v>
      </c>
      <c r="C30" s="86">
        <v>1956</v>
      </c>
      <c r="D30" s="86">
        <v>33</v>
      </c>
      <c r="E30" s="87">
        <v>433</v>
      </c>
      <c r="F30" s="86">
        <v>8</v>
      </c>
      <c r="G30" s="86">
        <v>14</v>
      </c>
      <c r="H30" s="86">
        <v>35</v>
      </c>
      <c r="I30" s="87">
        <v>433</v>
      </c>
      <c r="J30" s="88">
        <f t="shared" si="0"/>
        <v>433</v>
      </c>
      <c r="K30" s="89">
        <f t="shared" si="1"/>
        <v>18835.5</v>
      </c>
      <c r="L30" s="89">
        <v>0</v>
      </c>
      <c r="M30" s="90">
        <f t="shared" si="2"/>
        <v>18835.5</v>
      </c>
      <c r="N30" s="91">
        <v>43.5</v>
      </c>
      <c r="O30" s="92">
        <v>41</v>
      </c>
    </row>
    <row r="31" spans="1:15" ht="15" customHeight="1">
      <c r="A31" s="119">
        <v>22</v>
      </c>
      <c r="B31" s="85" t="s">
        <v>161</v>
      </c>
      <c r="C31" s="86">
        <v>1958</v>
      </c>
      <c r="D31" s="86">
        <v>57</v>
      </c>
      <c r="E31" s="87">
        <v>417.8</v>
      </c>
      <c r="F31" s="86">
        <v>8</v>
      </c>
      <c r="G31" s="86">
        <v>11</v>
      </c>
      <c r="H31" s="86">
        <v>23</v>
      </c>
      <c r="I31" s="87">
        <v>417.8</v>
      </c>
      <c r="J31" s="88">
        <f t="shared" si="0"/>
        <v>417.8</v>
      </c>
      <c r="K31" s="89">
        <f t="shared" si="1"/>
        <v>18174.3</v>
      </c>
      <c r="L31" s="89">
        <v>0</v>
      </c>
      <c r="M31" s="90">
        <f t="shared" si="2"/>
        <v>18174.3</v>
      </c>
      <c r="N31" s="91">
        <v>43.5</v>
      </c>
      <c r="O31" s="92">
        <v>41</v>
      </c>
    </row>
    <row r="32" spans="1:15" ht="15" customHeight="1">
      <c r="A32" s="119">
        <v>23</v>
      </c>
      <c r="B32" s="85" t="s">
        <v>162</v>
      </c>
      <c r="C32" s="86">
        <v>1958</v>
      </c>
      <c r="D32" s="86">
        <v>47</v>
      </c>
      <c r="E32" s="87">
        <v>1173.5</v>
      </c>
      <c r="F32" s="86">
        <v>16</v>
      </c>
      <c r="G32" s="86">
        <v>24</v>
      </c>
      <c r="H32" s="86">
        <v>45</v>
      </c>
      <c r="I32" s="87">
        <v>1173.5</v>
      </c>
      <c r="J32" s="88">
        <f t="shared" si="0"/>
        <v>1173.5</v>
      </c>
      <c r="K32" s="89">
        <f t="shared" si="1"/>
        <v>51047.3</v>
      </c>
      <c r="L32" s="89">
        <v>0</v>
      </c>
      <c r="M32" s="90">
        <f t="shared" si="2"/>
        <v>51047.3</v>
      </c>
      <c r="N32" s="91">
        <v>43.5</v>
      </c>
      <c r="O32" s="92">
        <v>41</v>
      </c>
    </row>
    <row r="33" spans="1:15" ht="15" customHeight="1">
      <c r="A33" s="119">
        <v>24</v>
      </c>
      <c r="B33" s="85" t="s">
        <v>163</v>
      </c>
      <c r="C33" s="86">
        <v>1959</v>
      </c>
      <c r="D33" s="86">
        <v>69</v>
      </c>
      <c r="E33" s="87">
        <v>431.7</v>
      </c>
      <c r="F33" s="86">
        <v>8</v>
      </c>
      <c r="G33" s="86">
        <v>14</v>
      </c>
      <c r="H33" s="86">
        <v>30</v>
      </c>
      <c r="I33" s="87">
        <v>431.7</v>
      </c>
      <c r="J33" s="88">
        <f t="shared" si="0"/>
        <v>431.7</v>
      </c>
      <c r="K33" s="89">
        <f t="shared" si="1"/>
        <v>18779</v>
      </c>
      <c r="L33" s="89">
        <v>0</v>
      </c>
      <c r="M33" s="90">
        <f t="shared" si="2"/>
        <v>18779</v>
      </c>
      <c r="N33" s="91">
        <v>43.5</v>
      </c>
      <c r="O33" s="92">
        <v>41</v>
      </c>
    </row>
    <row r="34" spans="1:15" ht="15" customHeight="1">
      <c r="A34" s="119">
        <v>25</v>
      </c>
      <c r="B34" s="85" t="s">
        <v>164</v>
      </c>
      <c r="C34" s="86">
        <v>1959</v>
      </c>
      <c r="D34" s="86">
        <v>69</v>
      </c>
      <c r="E34" s="87">
        <v>431.2</v>
      </c>
      <c r="F34" s="86">
        <v>8</v>
      </c>
      <c r="G34" s="86">
        <v>13</v>
      </c>
      <c r="H34" s="86">
        <v>27</v>
      </c>
      <c r="I34" s="87">
        <v>431.2</v>
      </c>
      <c r="J34" s="88">
        <f t="shared" si="0"/>
        <v>431.2</v>
      </c>
      <c r="K34" s="89">
        <f t="shared" si="1"/>
        <v>18757.2</v>
      </c>
      <c r="L34" s="89">
        <v>0</v>
      </c>
      <c r="M34" s="90">
        <f t="shared" si="2"/>
        <v>18757.2</v>
      </c>
      <c r="N34" s="91">
        <v>43.5</v>
      </c>
      <c r="O34" s="92">
        <v>41</v>
      </c>
    </row>
    <row r="35" spans="1:15" ht="15" customHeight="1">
      <c r="A35" s="119">
        <v>26</v>
      </c>
      <c r="B35" s="85" t="s">
        <v>165</v>
      </c>
      <c r="C35" s="86">
        <v>1959</v>
      </c>
      <c r="D35" s="86">
        <v>57</v>
      </c>
      <c r="E35" s="87">
        <v>507</v>
      </c>
      <c r="F35" s="86">
        <v>16</v>
      </c>
      <c r="G35" s="86">
        <v>16</v>
      </c>
      <c r="H35" s="86">
        <v>34</v>
      </c>
      <c r="I35" s="87">
        <v>507</v>
      </c>
      <c r="J35" s="88">
        <f t="shared" si="0"/>
        <v>507</v>
      </c>
      <c r="K35" s="89">
        <f t="shared" si="1"/>
        <v>22054.5</v>
      </c>
      <c r="L35" s="89">
        <v>0</v>
      </c>
      <c r="M35" s="90">
        <f t="shared" si="2"/>
        <v>22054.5</v>
      </c>
      <c r="N35" s="91">
        <v>43.5</v>
      </c>
      <c r="O35" s="92">
        <v>41</v>
      </c>
    </row>
    <row r="36" spans="1:15" ht="15" customHeight="1">
      <c r="A36" s="119">
        <v>27</v>
      </c>
      <c r="B36" s="85" t="s">
        <v>166</v>
      </c>
      <c r="C36" s="86">
        <v>1959</v>
      </c>
      <c r="D36" s="86">
        <v>40</v>
      </c>
      <c r="E36" s="87">
        <v>501.2</v>
      </c>
      <c r="F36" s="86">
        <v>16</v>
      </c>
      <c r="G36" s="86">
        <v>15</v>
      </c>
      <c r="H36" s="86">
        <v>23</v>
      </c>
      <c r="I36" s="87">
        <v>501.2</v>
      </c>
      <c r="J36" s="88">
        <f t="shared" si="0"/>
        <v>501.2</v>
      </c>
      <c r="K36" s="89">
        <f t="shared" si="1"/>
        <v>21802.2</v>
      </c>
      <c r="L36" s="89">
        <v>0</v>
      </c>
      <c r="M36" s="90">
        <f t="shared" si="2"/>
        <v>21802.2</v>
      </c>
      <c r="N36" s="91">
        <v>43.5</v>
      </c>
      <c r="O36" s="92">
        <v>41</v>
      </c>
    </row>
    <row r="37" spans="1:15" ht="15" customHeight="1">
      <c r="A37" s="119">
        <v>28</v>
      </c>
      <c r="B37" s="85" t="s">
        <v>167</v>
      </c>
      <c r="C37" s="86">
        <v>1965</v>
      </c>
      <c r="D37" s="86">
        <v>36</v>
      </c>
      <c r="E37" s="87">
        <v>504</v>
      </c>
      <c r="F37" s="86">
        <v>12</v>
      </c>
      <c r="G37" s="86">
        <v>1</v>
      </c>
      <c r="H37" s="86">
        <v>2</v>
      </c>
      <c r="I37" s="87">
        <v>504</v>
      </c>
      <c r="J37" s="88">
        <f t="shared" si="0"/>
        <v>504</v>
      </c>
      <c r="K37" s="89">
        <f t="shared" si="1"/>
        <v>21924</v>
      </c>
      <c r="L37" s="89">
        <v>0</v>
      </c>
      <c r="M37" s="90">
        <f t="shared" si="2"/>
        <v>21924</v>
      </c>
      <c r="N37" s="91">
        <v>43.5</v>
      </c>
      <c r="O37" s="92">
        <v>41</v>
      </c>
    </row>
    <row r="38" spans="1:15" ht="15" customHeight="1">
      <c r="A38" s="119">
        <v>29</v>
      </c>
      <c r="B38" s="85" t="s">
        <v>168</v>
      </c>
      <c r="C38" s="86">
        <v>1977</v>
      </c>
      <c r="D38" s="86">
        <v>26</v>
      </c>
      <c r="E38" s="87">
        <v>291.10000000000002</v>
      </c>
      <c r="F38" s="86">
        <v>6</v>
      </c>
      <c r="G38" s="86">
        <v>6</v>
      </c>
      <c r="H38" s="86">
        <v>11</v>
      </c>
      <c r="I38" s="87">
        <v>291.10000000000002</v>
      </c>
      <c r="J38" s="88">
        <f t="shared" si="0"/>
        <v>291.10000000000002</v>
      </c>
      <c r="K38" s="89">
        <f t="shared" si="1"/>
        <v>12662.9</v>
      </c>
      <c r="L38" s="89">
        <v>0</v>
      </c>
      <c r="M38" s="90">
        <f t="shared" si="2"/>
        <v>12662.9</v>
      </c>
      <c r="N38" s="91">
        <v>43.5</v>
      </c>
      <c r="O38" s="92">
        <v>41</v>
      </c>
    </row>
    <row r="39" spans="1:15" ht="15" customHeight="1">
      <c r="A39" s="119">
        <v>30</v>
      </c>
      <c r="B39" s="85" t="s">
        <v>169</v>
      </c>
      <c r="C39" s="86">
        <v>1929</v>
      </c>
      <c r="D39" s="86">
        <v>43</v>
      </c>
      <c r="E39" s="87">
        <v>375.7</v>
      </c>
      <c r="F39" s="86">
        <v>4</v>
      </c>
      <c r="G39" s="86">
        <v>5</v>
      </c>
      <c r="H39" s="86">
        <v>22</v>
      </c>
      <c r="I39" s="87">
        <v>375.7</v>
      </c>
      <c r="J39" s="88">
        <f t="shared" si="0"/>
        <v>375.7</v>
      </c>
      <c r="K39" s="89">
        <f t="shared" si="1"/>
        <v>16343</v>
      </c>
      <c r="L39" s="89">
        <v>0</v>
      </c>
      <c r="M39" s="90">
        <f t="shared" si="2"/>
        <v>16343</v>
      </c>
      <c r="N39" s="91">
        <v>43.5</v>
      </c>
      <c r="O39" s="92">
        <v>41</v>
      </c>
    </row>
    <row r="40" spans="1:15" ht="15" customHeight="1">
      <c r="A40" s="119">
        <v>31</v>
      </c>
      <c r="B40" s="85" t="s">
        <v>170</v>
      </c>
      <c r="C40" s="86">
        <v>1930</v>
      </c>
      <c r="D40" s="86">
        <v>60</v>
      </c>
      <c r="E40" s="87">
        <v>530.29999999999995</v>
      </c>
      <c r="F40" s="86">
        <v>8</v>
      </c>
      <c r="G40" s="86">
        <v>17</v>
      </c>
      <c r="H40" s="86">
        <v>37</v>
      </c>
      <c r="I40" s="87">
        <v>530.29999999999995</v>
      </c>
      <c r="J40" s="88">
        <f t="shared" si="0"/>
        <v>530.29999999999995</v>
      </c>
      <c r="K40" s="89">
        <f t="shared" si="1"/>
        <v>23068.1</v>
      </c>
      <c r="L40" s="89">
        <v>0</v>
      </c>
      <c r="M40" s="90">
        <f t="shared" si="2"/>
        <v>23068.1</v>
      </c>
      <c r="N40" s="91">
        <v>43.5</v>
      </c>
      <c r="O40" s="92">
        <v>41</v>
      </c>
    </row>
    <row r="41" spans="1:15" ht="15" customHeight="1">
      <c r="A41" s="119">
        <v>32</v>
      </c>
      <c r="B41" s="85" t="s">
        <v>171</v>
      </c>
      <c r="C41" s="86">
        <v>1930</v>
      </c>
      <c r="D41" s="86">
        <v>40</v>
      </c>
      <c r="E41" s="87">
        <v>503.8</v>
      </c>
      <c r="F41" s="86">
        <v>8</v>
      </c>
      <c r="G41" s="86">
        <v>6</v>
      </c>
      <c r="H41" s="86">
        <v>13</v>
      </c>
      <c r="I41" s="87">
        <v>503.8</v>
      </c>
      <c r="J41" s="88">
        <f t="shared" si="0"/>
        <v>503.8</v>
      </c>
      <c r="K41" s="89">
        <f t="shared" si="1"/>
        <v>21915.3</v>
      </c>
      <c r="L41" s="89">
        <v>0</v>
      </c>
      <c r="M41" s="90">
        <f t="shared" si="2"/>
        <v>21915.3</v>
      </c>
      <c r="N41" s="91">
        <v>43.5</v>
      </c>
      <c r="O41" s="92">
        <v>41</v>
      </c>
    </row>
    <row r="42" spans="1:15" ht="15" customHeight="1">
      <c r="A42" s="119">
        <v>33</v>
      </c>
      <c r="B42" s="85" t="s">
        <v>172</v>
      </c>
      <c r="C42" s="86">
        <v>1930</v>
      </c>
      <c r="D42" s="86">
        <v>19</v>
      </c>
      <c r="E42" s="87">
        <v>529.1</v>
      </c>
      <c r="F42" s="86">
        <v>8</v>
      </c>
      <c r="G42" s="86">
        <v>16</v>
      </c>
      <c r="H42" s="86">
        <v>34</v>
      </c>
      <c r="I42" s="87">
        <v>529.1</v>
      </c>
      <c r="J42" s="88">
        <f t="shared" si="0"/>
        <v>529.1</v>
      </c>
      <c r="K42" s="89">
        <f t="shared" si="1"/>
        <v>23015.9</v>
      </c>
      <c r="L42" s="89">
        <v>0</v>
      </c>
      <c r="M42" s="90">
        <f t="shared" si="2"/>
        <v>23015.9</v>
      </c>
      <c r="N42" s="91">
        <v>43.5</v>
      </c>
      <c r="O42" s="92">
        <v>41</v>
      </c>
    </row>
    <row r="43" spans="1:15" ht="15" customHeight="1">
      <c r="A43" s="119">
        <v>34</v>
      </c>
      <c r="B43" s="85" t="s">
        <v>173</v>
      </c>
      <c r="C43" s="86">
        <v>1931</v>
      </c>
      <c r="D43" s="86">
        <v>49</v>
      </c>
      <c r="E43" s="87">
        <v>544.4</v>
      </c>
      <c r="F43" s="86">
        <v>8</v>
      </c>
      <c r="G43" s="86">
        <v>17</v>
      </c>
      <c r="H43" s="86">
        <v>34</v>
      </c>
      <c r="I43" s="87">
        <v>544.4</v>
      </c>
      <c r="J43" s="88">
        <f t="shared" si="0"/>
        <v>544.4</v>
      </c>
      <c r="K43" s="89">
        <f t="shared" si="1"/>
        <v>23681.4</v>
      </c>
      <c r="L43" s="89">
        <v>0</v>
      </c>
      <c r="M43" s="90">
        <f t="shared" si="2"/>
        <v>23681.4</v>
      </c>
      <c r="N43" s="91">
        <v>43.5</v>
      </c>
      <c r="O43" s="92">
        <v>41</v>
      </c>
    </row>
    <row r="44" spans="1:15" ht="15" customHeight="1">
      <c r="A44" s="119">
        <v>35</v>
      </c>
      <c r="B44" s="85" t="s">
        <v>174</v>
      </c>
      <c r="C44" s="86">
        <v>1931</v>
      </c>
      <c r="D44" s="86">
        <v>40</v>
      </c>
      <c r="E44" s="87">
        <v>543.5</v>
      </c>
      <c r="F44" s="86">
        <v>8</v>
      </c>
      <c r="G44" s="86">
        <v>18</v>
      </c>
      <c r="H44" s="86">
        <v>34</v>
      </c>
      <c r="I44" s="87">
        <v>543.5</v>
      </c>
      <c r="J44" s="88">
        <f t="shared" si="0"/>
        <v>543.5</v>
      </c>
      <c r="K44" s="89">
        <f t="shared" si="1"/>
        <v>23642.3</v>
      </c>
      <c r="L44" s="89">
        <v>0</v>
      </c>
      <c r="M44" s="90">
        <f t="shared" si="2"/>
        <v>23642.3</v>
      </c>
      <c r="N44" s="91">
        <v>43.5</v>
      </c>
      <c r="O44" s="92">
        <v>41</v>
      </c>
    </row>
    <row r="45" spans="1:15" ht="15" customHeight="1">
      <c r="A45" s="119">
        <v>36</v>
      </c>
      <c r="B45" s="85" t="s">
        <v>175</v>
      </c>
      <c r="C45" s="86">
        <v>1932</v>
      </c>
      <c r="D45" s="86">
        <v>67</v>
      </c>
      <c r="E45" s="87">
        <v>841.8</v>
      </c>
      <c r="F45" s="86">
        <v>12</v>
      </c>
      <c r="G45" s="86">
        <v>33</v>
      </c>
      <c r="H45" s="86">
        <v>54</v>
      </c>
      <c r="I45" s="87">
        <v>841.8</v>
      </c>
      <c r="J45" s="88">
        <f t="shared" si="0"/>
        <v>841.8</v>
      </c>
      <c r="K45" s="89">
        <f t="shared" si="1"/>
        <v>36618.300000000003</v>
      </c>
      <c r="L45" s="89">
        <v>0</v>
      </c>
      <c r="M45" s="90">
        <f t="shared" si="2"/>
        <v>36618.300000000003</v>
      </c>
      <c r="N45" s="91">
        <v>43.5</v>
      </c>
      <c r="O45" s="92">
        <v>41</v>
      </c>
    </row>
    <row r="46" spans="1:15" ht="15" customHeight="1">
      <c r="A46" s="119">
        <v>37</v>
      </c>
      <c r="B46" s="85" t="s">
        <v>176</v>
      </c>
      <c r="C46" s="86">
        <v>1932</v>
      </c>
      <c r="D46" s="86">
        <v>45</v>
      </c>
      <c r="E46" s="87">
        <v>540.79999999999995</v>
      </c>
      <c r="F46" s="86">
        <v>8</v>
      </c>
      <c r="G46" s="86">
        <v>19</v>
      </c>
      <c r="H46" s="86">
        <v>41</v>
      </c>
      <c r="I46" s="87">
        <v>540.79999999999995</v>
      </c>
      <c r="J46" s="88">
        <f t="shared" si="0"/>
        <v>540.79999999999995</v>
      </c>
      <c r="K46" s="89">
        <f t="shared" si="1"/>
        <v>23524.799999999999</v>
      </c>
      <c r="L46" s="89">
        <v>0</v>
      </c>
      <c r="M46" s="90">
        <f t="shared" si="2"/>
        <v>23524.799999999999</v>
      </c>
      <c r="N46" s="91">
        <v>43.5</v>
      </c>
      <c r="O46" s="92">
        <v>41</v>
      </c>
    </row>
    <row r="47" spans="1:15" ht="15" customHeight="1">
      <c r="A47" s="119">
        <v>38</v>
      </c>
      <c r="B47" s="85" t="s">
        <v>177</v>
      </c>
      <c r="C47" s="86">
        <v>1933</v>
      </c>
      <c r="D47" s="86">
        <v>65</v>
      </c>
      <c r="E47" s="87">
        <v>544.4</v>
      </c>
      <c r="F47" s="86">
        <v>8</v>
      </c>
      <c r="G47" s="86">
        <v>21</v>
      </c>
      <c r="H47" s="86">
        <v>53</v>
      </c>
      <c r="I47" s="87">
        <v>544.4</v>
      </c>
      <c r="J47" s="88">
        <f t="shared" si="0"/>
        <v>544.4</v>
      </c>
      <c r="K47" s="89">
        <f t="shared" si="1"/>
        <v>23681.4</v>
      </c>
      <c r="L47" s="89">
        <v>0</v>
      </c>
      <c r="M47" s="90">
        <f t="shared" si="2"/>
        <v>23681.4</v>
      </c>
      <c r="N47" s="91">
        <v>43.5</v>
      </c>
      <c r="O47" s="92">
        <v>41</v>
      </c>
    </row>
    <row r="48" spans="1:15" ht="15" customHeight="1">
      <c r="A48" s="119">
        <v>39</v>
      </c>
      <c r="B48" s="85" t="s">
        <v>178</v>
      </c>
      <c r="C48" s="86">
        <v>1934</v>
      </c>
      <c r="D48" s="86">
        <v>63</v>
      </c>
      <c r="E48" s="87">
        <v>534.9</v>
      </c>
      <c r="F48" s="86">
        <v>8</v>
      </c>
      <c r="G48" s="86">
        <v>16</v>
      </c>
      <c r="H48" s="86">
        <v>38</v>
      </c>
      <c r="I48" s="87">
        <v>534.9</v>
      </c>
      <c r="J48" s="88">
        <f t="shared" si="0"/>
        <v>534.9</v>
      </c>
      <c r="K48" s="89">
        <f t="shared" si="1"/>
        <v>23268.2</v>
      </c>
      <c r="L48" s="89">
        <v>0</v>
      </c>
      <c r="M48" s="90">
        <f t="shared" si="2"/>
        <v>23268.2</v>
      </c>
      <c r="N48" s="91">
        <v>43.5</v>
      </c>
      <c r="O48" s="92">
        <v>41</v>
      </c>
    </row>
    <row r="49" spans="1:14" ht="15" customHeight="1">
      <c r="A49" s="119">
        <v>40</v>
      </c>
      <c r="B49" s="85" t="s">
        <v>179</v>
      </c>
      <c r="C49" s="86">
        <v>1934</v>
      </c>
      <c r="D49" s="86">
        <v>63</v>
      </c>
      <c r="E49" s="87">
        <v>544.29999999999995</v>
      </c>
      <c r="F49" s="86">
        <v>8</v>
      </c>
      <c r="G49" s="86">
        <v>14</v>
      </c>
      <c r="H49" s="86">
        <v>38</v>
      </c>
      <c r="I49" s="87">
        <v>544.29999999999995</v>
      </c>
      <c r="J49" s="88">
        <f>I49</f>
        <v>544.29999999999995</v>
      </c>
      <c r="K49" s="89">
        <f t="shared" si="1"/>
        <v>23677.1</v>
      </c>
      <c r="L49" s="89">
        <v>0</v>
      </c>
      <c r="M49" s="90">
        <f t="shared" si="2"/>
        <v>23677.1</v>
      </c>
      <c r="N49" s="91">
        <v>43.5</v>
      </c>
    </row>
    <row r="50" spans="1:14" ht="15" customHeight="1">
      <c r="A50" s="119">
        <v>41</v>
      </c>
      <c r="B50" s="85" t="s">
        <v>180</v>
      </c>
      <c r="C50" s="86">
        <v>1935</v>
      </c>
      <c r="D50" s="86">
        <v>65</v>
      </c>
      <c r="E50" s="87">
        <v>592.70000000000005</v>
      </c>
      <c r="F50" s="86">
        <v>8</v>
      </c>
      <c r="G50" s="86">
        <v>23</v>
      </c>
      <c r="H50" s="86">
        <v>46</v>
      </c>
      <c r="I50" s="87">
        <v>592.70000000000005</v>
      </c>
      <c r="J50" s="88">
        <f t="shared" ref="J50:J106" si="3">I50</f>
        <v>592.70000000000005</v>
      </c>
      <c r="K50" s="89">
        <f t="shared" si="1"/>
        <v>25782.5</v>
      </c>
      <c r="L50" s="89">
        <v>0</v>
      </c>
      <c r="M50" s="90">
        <f t="shared" si="2"/>
        <v>25782.5</v>
      </c>
      <c r="N50" s="91">
        <v>43.5</v>
      </c>
    </row>
    <row r="51" spans="1:14" ht="15" customHeight="1">
      <c r="A51" s="119">
        <v>42</v>
      </c>
      <c r="B51" s="85" t="s">
        <v>181</v>
      </c>
      <c r="C51" s="86">
        <v>1935</v>
      </c>
      <c r="D51" s="86">
        <v>64</v>
      </c>
      <c r="E51" s="87">
        <v>591.4</v>
      </c>
      <c r="F51" s="86">
        <v>8</v>
      </c>
      <c r="G51" s="86">
        <v>20</v>
      </c>
      <c r="H51" s="86">
        <v>48</v>
      </c>
      <c r="I51" s="87">
        <v>591.4</v>
      </c>
      <c r="J51" s="88">
        <f t="shared" si="3"/>
        <v>591.4</v>
      </c>
      <c r="K51" s="89">
        <f t="shared" si="1"/>
        <v>25725.9</v>
      </c>
      <c r="L51" s="89">
        <v>0</v>
      </c>
      <c r="M51" s="90">
        <f t="shared" si="2"/>
        <v>25725.9</v>
      </c>
      <c r="N51" s="91">
        <v>43.5</v>
      </c>
    </row>
    <row r="52" spans="1:14" ht="15" customHeight="1">
      <c r="A52" s="119">
        <v>43</v>
      </c>
      <c r="B52" s="85" t="s">
        <v>182</v>
      </c>
      <c r="C52" s="86">
        <v>1935</v>
      </c>
      <c r="D52" s="86">
        <v>59</v>
      </c>
      <c r="E52" s="87">
        <v>569.79999999999995</v>
      </c>
      <c r="F52" s="86">
        <v>8</v>
      </c>
      <c r="G52" s="86">
        <v>17</v>
      </c>
      <c r="H52" s="86">
        <v>33</v>
      </c>
      <c r="I52" s="87">
        <v>569.79999999999995</v>
      </c>
      <c r="J52" s="88">
        <f t="shared" si="3"/>
        <v>569.79999999999995</v>
      </c>
      <c r="K52" s="89">
        <f t="shared" si="1"/>
        <v>24786.3</v>
      </c>
      <c r="L52" s="89">
        <v>0</v>
      </c>
      <c r="M52" s="90">
        <f t="shared" si="2"/>
        <v>24786.3</v>
      </c>
      <c r="N52" s="91">
        <v>43.5</v>
      </c>
    </row>
    <row r="53" spans="1:14" ht="15" customHeight="1">
      <c r="A53" s="119">
        <v>44</v>
      </c>
      <c r="B53" s="85" t="s">
        <v>183</v>
      </c>
      <c r="C53" s="86">
        <v>1935</v>
      </c>
      <c r="D53" s="86">
        <v>57</v>
      </c>
      <c r="E53" s="87">
        <v>1027.5999999999999</v>
      </c>
      <c r="F53" s="86">
        <v>12</v>
      </c>
      <c r="G53" s="86">
        <v>29</v>
      </c>
      <c r="H53" s="86">
        <v>59</v>
      </c>
      <c r="I53" s="87">
        <v>1027.5999999999999</v>
      </c>
      <c r="J53" s="88">
        <f t="shared" si="3"/>
        <v>1027.5999999999999</v>
      </c>
      <c r="K53" s="89">
        <f t="shared" si="1"/>
        <v>44700.6</v>
      </c>
      <c r="L53" s="89">
        <v>0</v>
      </c>
      <c r="M53" s="90">
        <f t="shared" si="2"/>
        <v>44700.6</v>
      </c>
      <c r="N53" s="91">
        <v>43.5</v>
      </c>
    </row>
    <row r="54" spans="1:14" ht="15" customHeight="1">
      <c r="A54" s="119">
        <v>45</v>
      </c>
      <c r="B54" s="85" t="s">
        <v>184</v>
      </c>
      <c r="C54" s="86">
        <v>1935</v>
      </c>
      <c r="D54" s="86">
        <v>41</v>
      </c>
      <c r="E54" s="87">
        <v>582.4</v>
      </c>
      <c r="F54" s="86">
        <v>8</v>
      </c>
      <c r="G54" s="86">
        <v>18</v>
      </c>
      <c r="H54" s="86">
        <v>33</v>
      </c>
      <c r="I54" s="87">
        <v>582.4</v>
      </c>
      <c r="J54" s="88">
        <f t="shared" si="3"/>
        <v>582.4</v>
      </c>
      <c r="K54" s="89">
        <f t="shared" si="1"/>
        <v>25334.400000000001</v>
      </c>
      <c r="L54" s="89">
        <v>0</v>
      </c>
      <c r="M54" s="90">
        <f t="shared" si="2"/>
        <v>25334.400000000001</v>
      </c>
      <c r="N54" s="91">
        <v>43.5</v>
      </c>
    </row>
    <row r="55" spans="1:14" ht="15" customHeight="1">
      <c r="A55" s="119">
        <v>46</v>
      </c>
      <c r="B55" s="85" t="s">
        <v>185</v>
      </c>
      <c r="C55" s="86">
        <v>1936</v>
      </c>
      <c r="D55" s="86">
        <v>72</v>
      </c>
      <c r="E55" s="87">
        <v>588.1</v>
      </c>
      <c r="F55" s="86">
        <v>8</v>
      </c>
      <c r="G55" s="86">
        <v>17</v>
      </c>
      <c r="H55" s="86">
        <v>40</v>
      </c>
      <c r="I55" s="87">
        <v>588.1</v>
      </c>
      <c r="J55" s="88">
        <f t="shared" si="3"/>
        <v>588.1</v>
      </c>
      <c r="K55" s="89">
        <f t="shared" si="1"/>
        <v>25582.400000000001</v>
      </c>
      <c r="L55" s="89">
        <v>0</v>
      </c>
      <c r="M55" s="90">
        <f t="shared" si="2"/>
        <v>25582.400000000001</v>
      </c>
      <c r="N55" s="91">
        <v>43.5</v>
      </c>
    </row>
    <row r="56" spans="1:14" ht="15" customHeight="1">
      <c r="A56" s="119">
        <v>47</v>
      </c>
      <c r="B56" s="85" t="s">
        <v>186</v>
      </c>
      <c r="C56" s="86">
        <v>1936</v>
      </c>
      <c r="D56" s="86">
        <v>67</v>
      </c>
      <c r="E56" s="87">
        <v>801.3</v>
      </c>
      <c r="F56" s="86">
        <v>9</v>
      </c>
      <c r="G56" s="86">
        <v>20</v>
      </c>
      <c r="H56" s="86">
        <v>43</v>
      </c>
      <c r="I56" s="87">
        <v>801.3</v>
      </c>
      <c r="J56" s="88">
        <f t="shared" si="3"/>
        <v>801.3</v>
      </c>
      <c r="K56" s="89">
        <f t="shared" si="1"/>
        <v>34856.6</v>
      </c>
      <c r="L56" s="89">
        <v>0</v>
      </c>
      <c r="M56" s="90">
        <f t="shared" si="2"/>
        <v>34856.6</v>
      </c>
      <c r="N56" s="91">
        <v>43.5</v>
      </c>
    </row>
    <row r="57" spans="1:14" ht="15" customHeight="1">
      <c r="A57" s="119">
        <v>48</v>
      </c>
      <c r="B57" s="85" t="s">
        <v>187</v>
      </c>
      <c r="C57" s="86">
        <v>1936</v>
      </c>
      <c r="D57" s="86">
        <v>60</v>
      </c>
      <c r="E57" s="87">
        <v>586.9</v>
      </c>
      <c r="F57" s="86">
        <v>8</v>
      </c>
      <c r="G57" s="86">
        <v>10</v>
      </c>
      <c r="H57" s="86">
        <v>35</v>
      </c>
      <c r="I57" s="87">
        <v>586.9</v>
      </c>
      <c r="J57" s="88">
        <f t="shared" si="3"/>
        <v>586.9</v>
      </c>
      <c r="K57" s="89">
        <f t="shared" si="1"/>
        <v>25530.2</v>
      </c>
      <c r="L57" s="89">
        <v>0</v>
      </c>
      <c r="M57" s="90">
        <f t="shared" si="2"/>
        <v>25530.2</v>
      </c>
      <c r="N57" s="91">
        <v>43.5</v>
      </c>
    </row>
    <row r="58" spans="1:14" ht="15" customHeight="1">
      <c r="A58" s="119">
        <v>49</v>
      </c>
      <c r="B58" s="85" t="s">
        <v>188</v>
      </c>
      <c r="C58" s="86">
        <v>1936</v>
      </c>
      <c r="D58" s="86">
        <v>56</v>
      </c>
      <c r="E58" s="87">
        <v>586.1</v>
      </c>
      <c r="F58" s="86">
        <v>8</v>
      </c>
      <c r="G58" s="86">
        <v>20</v>
      </c>
      <c r="H58" s="86">
        <v>30</v>
      </c>
      <c r="I58" s="87">
        <v>586.1</v>
      </c>
      <c r="J58" s="88">
        <f t="shared" si="3"/>
        <v>586.1</v>
      </c>
      <c r="K58" s="89">
        <f t="shared" si="1"/>
        <v>25495.4</v>
      </c>
      <c r="L58" s="89">
        <v>0</v>
      </c>
      <c r="M58" s="90">
        <f t="shared" si="2"/>
        <v>25495.4</v>
      </c>
      <c r="N58" s="91">
        <v>43.5</v>
      </c>
    </row>
    <row r="59" spans="1:14" ht="15" customHeight="1">
      <c r="A59" s="119">
        <v>50</v>
      </c>
      <c r="B59" s="85" t="s">
        <v>189</v>
      </c>
      <c r="C59" s="86">
        <v>1936</v>
      </c>
      <c r="D59" s="86">
        <v>51</v>
      </c>
      <c r="E59" s="87">
        <v>593.1</v>
      </c>
      <c r="F59" s="86">
        <v>8</v>
      </c>
      <c r="G59" s="86">
        <v>18</v>
      </c>
      <c r="H59" s="86">
        <v>30</v>
      </c>
      <c r="I59" s="87">
        <v>593.1</v>
      </c>
      <c r="J59" s="88">
        <f t="shared" si="3"/>
        <v>593.1</v>
      </c>
      <c r="K59" s="89">
        <f t="shared" si="1"/>
        <v>25799.9</v>
      </c>
      <c r="L59" s="89">
        <v>0</v>
      </c>
      <c r="M59" s="90">
        <f t="shared" si="2"/>
        <v>25799.9</v>
      </c>
      <c r="N59" s="91">
        <v>43.5</v>
      </c>
    </row>
    <row r="60" spans="1:14" ht="15" customHeight="1">
      <c r="A60" s="119">
        <v>51</v>
      </c>
      <c r="B60" s="85" t="s">
        <v>190</v>
      </c>
      <c r="C60" s="86">
        <v>1937</v>
      </c>
      <c r="D60" s="86">
        <v>69</v>
      </c>
      <c r="E60" s="87">
        <v>775.8</v>
      </c>
      <c r="F60" s="86">
        <v>8</v>
      </c>
      <c r="G60" s="86">
        <v>23</v>
      </c>
      <c r="H60" s="86">
        <v>56</v>
      </c>
      <c r="I60" s="87">
        <v>775.8</v>
      </c>
      <c r="J60" s="88">
        <f t="shared" si="3"/>
        <v>775.8</v>
      </c>
      <c r="K60" s="89">
        <f t="shared" si="1"/>
        <v>33747.300000000003</v>
      </c>
      <c r="L60" s="89">
        <v>0</v>
      </c>
      <c r="M60" s="90">
        <f t="shared" si="2"/>
        <v>33747.300000000003</v>
      </c>
      <c r="N60" s="91">
        <v>43.5</v>
      </c>
    </row>
    <row r="61" spans="1:14" ht="15" customHeight="1">
      <c r="A61" s="119">
        <v>52</v>
      </c>
      <c r="B61" s="85" t="s">
        <v>191</v>
      </c>
      <c r="C61" s="86">
        <v>1937</v>
      </c>
      <c r="D61" s="86">
        <v>68</v>
      </c>
      <c r="E61" s="87">
        <v>510.8</v>
      </c>
      <c r="F61" s="86">
        <v>9</v>
      </c>
      <c r="G61" s="86">
        <v>11</v>
      </c>
      <c r="H61" s="86">
        <v>29</v>
      </c>
      <c r="I61" s="87">
        <v>510.8</v>
      </c>
      <c r="J61" s="88">
        <f t="shared" si="3"/>
        <v>510.8</v>
      </c>
      <c r="K61" s="89">
        <f t="shared" si="1"/>
        <v>22219.8</v>
      </c>
      <c r="L61" s="89">
        <v>0</v>
      </c>
      <c r="M61" s="90">
        <f t="shared" si="2"/>
        <v>22219.8</v>
      </c>
      <c r="N61" s="91">
        <v>43.5</v>
      </c>
    </row>
    <row r="62" spans="1:14" ht="15" customHeight="1">
      <c r="A62" s="119">
        <v>53</v>
      </c>
      <c r="B62" s="85" t="s">
        <v>193</v>
      </c>
      <c r="C62" s="86">
        <v>1937</v>
      </c>
      <c r="D62" s="86">
        <v>65</v>
      </c>
      <c r="E62" s="87">
        <v>679.9</v>
      </c>
      <c r="F62" s="86">
        <v>8</v>
      </c>
      <c r="G62" s="86">
        <v>18</v>
      </c>
      <c r="H62" s="86">
        <v>46</v>
      </c>
      <c r="I62" s="87">
        <v>679.9</v>
      </c>
      <c r="J62" s="88">
        <f t="shared" si="3"/>
        <v>679.9</v>
      </c>
      <c r="K62" s="89">
        <f t="shared" si="1"/>
        <v>29575.7</v>
      </c>
      <c r="L62" s="89">
        <v>0</v>
      </c>
      <c r="M62" s="90">
        <f t="shared" si="2"/>
        <v>29575.7</v>
      </c>
      <c r="N62" s="91">
        <v>43.5</v>
      </c>
    </row>
    <row r="63" spans="1:14" ht="15" customHeight="1">
      <c r="A63" s="119">
        <v>54</v>
      </c>
      <c r="B63" s="85" t="s">
        <v>194</v>
      </c>
      <c r="C63" s="86">
        <v>1937</v>
      </c>
      <c r="D63" s="86">
        <v>64</v>
      </c>
      <c r="E63" s="87">
        <v>581.20000000000005</v>
      </c>
      <c r="F63" s="86">
        <v>8</v>
      </c>
      <c r="G63" s="86">
        <v>13</v>
      </c>
      <c r="H63" s="86">
        <v>33</v>
      </c>
      <c r="I63" s="87">
        <v>581.20000000000005</v>
      </c>
      <c r="J63" s="88">
        <f t="shared" si="3"/>
        <v>581.20000000000005</v>
      </c>
      <c r="K63" s="89">
        <f t="shared" si="1"/>
        <v>25282.2</v>
      </c>
      <c r="L63" s="89">
        <v>0</v>
      </c>
      <c r="M63" s="90">
        <f t="shared" si="2"/>
        <v>25282.2</v>
      </c>
      <c r="N63" s="91">
        <v>43.5</v>
      </c>
    </row>
    <row r="64" spans="1:14" ht="15" customHeight="1">
      <c r="A64" s="119">
        <v>55</v>
      </c>
      <c r="B64" s="85" t="s">
        <v>195</v>
      </c>
      <c r="C64" s="86">
        <v>1937</v>
      </c>
      <c r="D64" s="86">
        <v>64</v>
      </c>
      <c r="E64" s="87">
        <v>580.70000000000005</v>
      </c>
      <c r="F64" s="86">
        <v>8</v>
      </c>
      <c r="G64" s="86">
        <v>17</v>
      </c>
      <c r="H64" s="86">
        <v>36</v>
      </c>
      <c r="I64" s="87">
        <v>580.70000000000005</v>
      </c>
      <c r="J64" s="88">
        <f t="shared" si="3"/>
        <v>580.70000000000005</v>
      </c>
      <c r="K64" s="89">
        <f t="shared" si="1"/>
        <v>25260.5</v>
      </c>
      <c r="L64" s="89">
        <v>0</v>
      </c>
      <c r="M64" s="90">
        <f t="shared" si="2"/>
        <v>25260.5</v>
      </c>
      <c r="N64" s="91">
        <v>43.5</v>
      </c>
    </row>
    <row r="65" spans="1:14" ht="15" customHeight="1">
      <c r="A65" s="119">
        <v>56</v>
      </c>
      <c r="B65" s="85" t="s">
        <v>197</v>
      </c>
      <c r="C65" s="86">
        <v>1937</v>
      </c>
      <c r="D65" s="86">
        <v>63</v>
      </c>
      <c r="E65" s="87">
        <v>1171.4000000000001</v>
      </c>
      <c r="F65" s="86">
        <v>12</v>
      </c>
      <c r="G65" s="86">
        <v>25</v>
      </c>
      <c r="H65" s="86">
        <v>61</v>
      </c>
      <c r="I65" s="87">
        <v>1171.4000000000001</v>
      </c>
      <c r="J65" s="88">
        <f t="shared" si="3"/>
        <v>1171.4000000000001</v>
      </c>
      <c r="K65" s="89">
        <f t="shared" si="1"/>
        <v>50955.9</v>
      </c>
      <c r="L65" s="89">
        <v>0</v>
      </c>
      <c r="M65" s="90">
        <f t="shared" si="2"/>
        <v>50955.9</v>
      </c>
      <c r="N65" s="91">
        <v>43.5</v>
      </c>
    </row>
    <row r="66" spans="1:14" ht="15" customHeight="1">
      <c r="A66" s="119">
        <v>57</v>
      </c>
      <c r="B66" s="85" t="s">
        <v>198</v>
      </c>
      <c r="C66" s="86">
        <v>1937</v>
      </c>
      <c r="D66" s="86">
        <v>61</v>
      </c>
      <c r="E66" s="87">
        <v>488.7</v>
      </c>
      <c r="F66" s="86">
        <v>8</v>
      </c>
      <c r="G66" s="86">
        <v>14</v>
      </c>
      <c r="H66" s="86">
        <v>31</v>
      </c>
      <c r="I66" s="87">
        <v>488.7</v>
      </c>
      <c r="J66" s="88">
        <f t="shared" si="3"/>
        <v>488.7</v>
      </c>
      <c r="K66" s="89">
        <f t="shared" si="1"/>
        <v>21258.5</v>
      </c>
      <c r="L66" s="89">
        <v>0</v>
      </c>
      <c r="M66" s="90">
        <f t="shared" si="2"/>
        <v>21258.5</v>
      </c>
      <c r="N66" s="91">
        <v>43.5</v>
      </c>
    </row>
    <row r="67" spans="1:14" ht="15" customHeight="1">
      <c r="A67" s="119">
        <v>58</v>
      </c>
      <c r="B67" s="85" t="s">
        <v>199</v>
      </c>
      <c r="C67" s="86">
        <v>1937</v>
      </c>
      <c r="D67" s="86">
        <v>59</v>
      </c>
      <c r="E67" s="87">
        <v>484</v>
      </c>
      <c r="F67" s="86">
        <v>8</v>
      </c>
      <c r="G67" s="86">
        <v>14</v>
      </c>
      <c r="H67" s="86">
        <v>30</v>
      </c>
      <c r="I67" s="87">
        <v>484</v>
      </c>
      <c r="J67" s="88">
        <f t="shared" si="3"/>
        <v>484</v>
      </c>
      <c r="K67" s="89">
        <f t="shared" si="1"/>
        <v>21054</v>
      </c>
      <c r="L67" s="89">
        <v>0</v>
      </c>
      <c r="M67" s="90">
        <f t="shared" si="2"/>
        <v>21054</v>
      </c>
      <c r="N67" s="91">
        <v>43.5</v>
      </c>
    </row>
    <row r="68" spans="1:14" ht="15" customHeight="1">
      <c r="A68" s="119">
        <v>59</v>
      </c>
      <c r="B68" s="85" t="s">
        <v>200</v>
      </c>
      <c r="C68" s="86">
        <v>1937</v>
      </c>
      <c r="D68" s="86">
        <v>58</v>
      </c>
      <c r="E68" s="87">
        <v>591.6</v>
      </c>
      <c r="F68" s="86">
        <v>8</v>
      </c>
      <c r="G68" s="86">
        <v>15</v>
      </c>
      <c r="H68" s="86">
        <v>38</v>
      </c>
      <c r="I68" s="87">
        <v>591.6</v>
      </c>
      <c r="J68" s="88">
        <f t="shared" si="3"/>
        <v>591.6</v>
      </c>
      <c r="K68" s="89">
        <f t="shared" si="1"/>
        <v>25734.6</v>
      </c>
      <c r="L68" s="89">
        <v>0</v>
      </c>
      <c r="M68" s="90">
        <f t="shared" si="2"/>
        <v>25734.6</v>
      </c>
      <c r="N68" s="91">
        <v>43.5</v>
      </c>
    </row>
    <row r="69" spans="1:14" ht="15" customHeight="1">
      <c r="A69" s="119">
        <v>60</v>
      </c>
      <c r="B69" s="85" t="s">
        <v>201</v>
      </c>
      <c r="C69" s="86">
        <v>1937</v>
      </c>
      <c r="D69" s="86">
        <v>55</v>
      </c>
      <c r="E69" s="87">
        <v>493.7</v>
      </c>
      <c r="F69" s="86">
        <v>8</v>
      </c>
      <c r="G69" s="86">
        <v>11</v>
      </c>
      <c r="H69" s="86">
        <v>24</v>
      </c>
      <c r="I69" s="87">
        <v>493.7</v>
      </c>
      <c r="J69" s="88">
        <f t="shared" si="3"/>
        <v>493.7</v>
      </c>
      <c r="K69" s="89">
        <f t="shared" si="1"/>
        <v>21476</v>
      </c>
      <c r="L69" s="89">
        <v>0</v>
      </c>
      <c r="M69" s="90">
        <f t="shared" si="2"/>
        <v>21476</v>
      </c>
      <c r="N69" s="91">
        <v>43.5</v>
      </c>
    </row>
    <row r="70" spans="1:14" ht="15" customHeight="1">
      <c r="A70" s="119">
        <v>61</v>
      </c>
      <c r="B70" s="85" t="s">
        <v>202</v>
      </c>
      <c r="C70" s="86">
        <v>1937</v>
      </c>
      <c r="D70" s="86">
        <v>49</v>
      </c>
      <c r="E70" s="87">
        <v>580.1</v>
      </c>
      <c r="F70" s="86">
        <v>8</v>
      </c>
      <c r="G70" s="86">
        <v>14</v>
      </c>
      <c r="H70" s="86">
        <v>30</v>
      </c>
      <c r="I70" s="87">
        <v>580.1</v>
      </c>
      <c r="J70" s="88">
        <f t="shared" si="3"/>
        <v>580.1</v>
      </c>
      <c r="K70" s="89">
        <f t="shared" si="1"/>
        <v>25234.400000000001</v>
      </c>
      <c r="L70" s="89">
        <v>0</v>
      </c>
      <c r="M70" s="90">
        <f t="shared" si="2"/>
        <v>25234.400000000001</v>
      </c>
      <c r="N70" s="91">
        <v>43.5</v>
      </c>
    </row>
    <row r="71" spans="1:14" ht="15" customHeight="1">
      <c r="A71" s="119">
        <v>62</v>
      </c>
      <c r="B71" s="85" t="s">
        <v>203</v>
      </c>
      <c r="C71" s="86">
        <v>1938</v>
      </c>
      <c r="D71" s="86">
        <v>68</v>
      </c>
      <c r="E71" s="87">
        <v>490.8</v>
      </c>
      <c r="F71" s="86">
        <v>8</v>
      </c>
      <c r="G71" s="86">
        <v>13</v>
      </c>
      <c r="H71" s="86">
        <v>24</v>
      </c>
      <c r="I71" s="87">
        <v>490.8</v>
      </c>
      <c r="J71" s="88">
        <f t="shared" si="3"/>
        <v>490.8</v>
      </c>
      <c r="K71" s="89">
        <f t="shared" si="1"/>
        <v>21349.8</v>
      </c>
      <c r="L71" s="89">
        <v>0</v>
      </c>
      <c r="M71" s="90">
        <f t="shared" si="2"/>
        <v>21349.8</v>
      </c>
      <c r="N71" s="91">
        <v>43.5</v>
      </c>
    </row>
    <row r="72" spans="1:14" ht="15" customHeight="1">
      <c r="A72" s="119">
        <v>63</v>
      </c>
      <c r="B72" s="85" t="s">
        <v>204</v>
      </c>
      <c r="C72" s="86">
        <v>1938</v>
      </c>
      <c r="D72" s="86">
        <v>67</v>
      </c>
      <c r="E72" s="87">
        <v>477.2</v>
      </c>
      <c r="F72" s="86">
        <v>8</v>
      </c>
      <c r="G72" s="86">
        <v>13</v>
      </c>
      <c r="H72" s="86">
        <v>32</v>
      </c>
      <c r="I72" s="87">
        <v>477.2</v>
      </c>
      <c r="J72" s="88">
        <f t="shared" si="3"/>
        <v>477.2</v>
      </c>
      <c r="K72" s="89">
        <f t="shared" ref="K72:K99" si="4">J72*N72</f>
        <v>20758.2</v>
      </c>
      <c r="L72" s="89">
        <v>0</v>
      </c>
      <c r="M72" s="90">
        <f t="shared" si="2"/>
        <v>20758.2</v>
      </c>
      <c r="N72" s="91">
        <v>43.5</v>
      </c>
    </row>
    <row r="73" spans="1:14" ht="15" customHeight="1">
      <c r="A73" s="119">
        <v>64</v>
      </c>
      <c r="B73" s="85" t="s">
        <v>205</v>
      </c>
      <c r="C73" s="86">
        <v>1938</v>
      </c>
      <c r="D73" s="86">
        <v>65</v>
      </c>
      <c r="E73" s="87">
        <v>597</v>
      </c>
      <c r="F73" s="86">
        <v>8</v>
      </c>
      <c r="G73" s="86">
        <v>15</v>
      </c>
      <c r="H73" s="86">
        <v>38</v>
      </c>
      <c r="I73" s="87">
        <v>597</v>
      </c>
      <c r="J73" s="88">
        <f t="shared" si="3"/>
        <v>597</v>
      </c>
      <c r="K73" s="89">
        <f t="shared" si="4"/>
        <v>25969.5</v>
      </c>
      <c r="L73" s="89">
        <v>0</v>
      </c>
      <c r="M73" s="90">
        <f t="shared" si="2"/>
        <v>25969.5</v>
      </c>
      <c r="N73" s="91">
        <v>43.5</v>
      </c>
    </row>
    <row r="74" spans="1:14" ht="15" customHeight="1">
      <c r="A74" s="119">
        <v>65</v>
      </c>
      <c r="B74" s="93" t="s">
        <v>206</v>
      </c>
      <c r="C74" s="86">
        <v>1938</v>
      </c>
      <c r="D74" s="86">
        <v>64</v>
      </c>
      <c r="E74" s="87">
        <v>679.5</v>
      </c>
      <c r="F74" s="86">
        <v>8</v>
      </c>
      <c r="G74" s="86">
        <v>19</v>
      </c>
      <c r="H74" s="86">
        <v>36</v>
      </c>
      <c r="I74" s="87">
        <v>679.5</v>
      </c>
      <c r="J74" s="88">
        <f t="shared" si="3"/>
        <v>679.5</v>
      </c>
      <c r="K74" s="89">
        <f t="shared" si="4"/>
        <v>29558.3</v>
      </c>
      <c r="L74" s="89">
        <v>0</v>
      </c>
      <c r="M74" s="90">
        <f t="shared" ref="M74:M137" si="5">K74</f>
        <v>29558.3</v>
      </c>
      <c r="N74" s="91">
        <v>43.5</v>
      </c>
    </row>
    <row r="75" spans="1:14" ht="15" customHeight="1">
      <c r="A75" s="119">
        <v>66</v>
      </c>
      <c r="B75" s="85" t="s">
        <v>207</v>
      </c>
      <c r="C75" s="86">
        <v>1938</v>
      </c>
      <c r="D75" s="86">
        <v>62</v>
      </c>
      <c r="E75" s="87">
        <v>483.7</v>
      </c>
      <c r="F75" s="86">
        <v>8</v>
      </c>
      <c r="G75" s="86">
        <v>11</v>
      </c>
      <c r="H75" s="86">
        <v>31</v>
      </c>
      <c r="I75" s="87">
        <v>483.7</v>
      </c>
      <c r="J75" s="88">
        <f t="shared" si="3"/>
        <v>483.7</v>
      </c>
      <c r="K75" s="89">
        <f t="shared" si="4"/>
        <v>21041</v>
      </c>
      <c r="L75" s="89">
        <v>0</v>
      </c>
      <c r="M75" s="90">
        <f t="shared" si="5"/>
        <v>21041</v>
      </c>
      <c r="N75" s="91">
        <v>43.5</v>
      </c>
    </row>
    <row r="76" spans="1:14" ht="15" customHeight="1">
      <c r="A76" s="119">
        <v>67</v>
      </c>
      <c r="B76" s="85" t="s">
        <v>208</v>
      </c>
      <c r="C76" s="86">
        <v>1938</v>
      </c>
      <c r="D76" s="86">
        <v>61</v>
      </c>
      <c r="E76" s="87">
        <v>419.9</v>
      </c>
      <c r="F76" s="86">
        <v>8</v>
      </c>
      <c r="G76" s="86">
        <v>11</v>
      </c>
      <c r="H76" s="86">
        <v>32</v>
      </c>
      <c r="I76" s="87">
        <v>419.9</v>
      </c>
      <c r="J76" s="88">
        <f t="shared" si="3"/>
        <v>419.9</v>
      </c>
      <c r="K76" s="89">
        <f t="shared" si="4"/>
        <v>18265.7</v>
      </c>
      <c r="L76" s="89">
        <v>0</v>
      </c>
      <c r="M76" s="90">
        <f t="shared" si="5"/>
        <v>18265.7</v>
      </c>
      <c r="N76" s="91">
        <v>43.5</v>
      </c>
    </row>
    <row r="77" spans="1:14" ht="15" customHeight="1">
      <c r="A77" s="119">
        <v>68</v>
      </c>
      <c r="B77" s="85" t="s">
        <v>210</v>
      </c>
      <c r="C77" s="86">
        <v>1938</v>
      </c>
      <c r="D77" s="86">
        <v>49</v>
      </c>
      <c r="E77" s="87">
        <v>605</v>
      </c>
      <c r="F77" s="86">
        <v>8</v>
      </c>
      <c r="G77" s="86">
        <v>16</v>
      </c>
      <c r="H77" s="86">
        <v>30</v>
      </c>
      <c r="I77" s="87">
        <v>605</v>
      </c>
      <c r="J77" s="88">
        <f t="shared" si="3"/>
        <v>605</v>
      </c>
      <c r="K77" s="89">
        <f t="shared" si="4"/>
        <v>26317.5</v>
      </c>
      <c r="L77" s="89">
        <v>0</v>
      </c>
      <c r="M77" s="90">
        <f t="shared" si="5"/>
        <v>26317.5</v>
      </c>
      <c r="N77" s="91">
        <v>43.5</v>
      </c>
    </row>
    <row r="78" spans="1:14" ht="15" customHeight="1">
      <c r="A78" s="119">
        <v>69</v>
      </c>
      <c r="B78" s="85" t="s">
        <v>211</v>
      </c>
      <c r="C78" s="86">
        <v>1938</v>
      </c>
      <c r="D78" s="86">
        <v>46</v>
      </c>
      <c r="E78" s="87">
        <v>608.6</v>
      </c>
      <c r="F78" s="86">
        <v>8</v>
      </c>
      <c r="G78" s="86">
        <v>14</v>
      </c>
      <c r="H78" s="86">
        <v>29</v>
      </c>
      <c r="I78" s="87">
        <v>608.6</v>
      </c>
      <c r="J78" s="88">
        <f t="shared" si="3"/>
        <v>608.6</v>
      </c>
      <c r="K78" s="89">
        <f t="shared" si="4"/>
        <v>26474.1</v>
      </c>
      <c r="L78" s="89">
        <v>0</v>
      </c>
      <c r="M78" s="90">
        <f t="shared" si="5"/>
        <v>26474.1</v>
      </c>
      <c r="N78" s="91">
        <v>43.5</v>
      </c>
    </row>
    <row r="79" spans="1:14" ht="15" customHeight="1">
      <c r="A79" s="119">
        <v>70</v>
      </c>
      <c r="B79" s="85" t="s">
        <v>212</v>
      </c>
      <c r="C79" s="86">
        <v>1939</v>
      </c>
      <c r="D79" s="86">
        <v>65</v>
      </c>
      <c r="E79" s="87">
        <v>592.70000000000005</v>
      </c>
      <c r="F79" s="86">
        <v>8</v>
      </c>
      <c r="G79" s="86">
        <v>17</v>
      </c>
      <c r="H79" s="86">
        <v>36</v>
      </c>
      <c r="I79" s="87">
        <v>592.70000000000005</v>
      </c>
      <c r="J79" s="88">
        <f t="shared" si="3"/>
        <v>592.70000000000005</v>
      </c>
      <c r="K79" s="89">
        <f t="shared" si="4"/>
        <v>25782.5</v>
      </c>
      <c r="L79" s="89">
        <v>0</v>
      </c>
      <c r="M79" s="90">
        <f t="shared" si="5"/>
        <v>25782.5</v>
      </c>
      <c r="N79" s="91">
        <v>43.5</v>
      </c>
    </row>
    <row r="80" spans="1:14" ht="15" customHeight="1">
      <c r="A80" s="119">
        <v>71</v>
      </c>
      <c r="B80" s="85" t="s">
        <v>213</v>
      </c>
      <c r="C80" s="86">
        <v>1939</v>
      </c>
      <c r="D80" s="86">
        <v>64</v>
      </c>
      <c r="E80" s="87">
        <v>580.9</v>
      </c>
      <c r="F80" s="86">
        <v>8</v>
      </c>
      <c r="G80" s="86">
        <v>16</v>
      </c>
      <c r="H80" s="86">
        <v>37</v>
      </c>
      <c r="I80" s="87">
        <v>580.9</v>
      </c>
      <c r="J80" s="88">
        <f t="shared" si="3"/>
        <v>580.9</v>
      </c>
      <c r="K80" s="89">
        <f t="shared" si="4"/>
        <v>25269.200000000001</v>
      </c>
      <c r="L80" s="89">
        <v>0</v>
      </c>
      <c r="M80" s="90">
        <f t="shared" si="5"/>
        <v>25269.200000000001</v>
      </c>
      <c r="N80" s="91">
        <v>43.5</v>
      </c>
    </row>
    <row r="81" spans="1:14" ht="15" customHeight="1">
      <c r="A81" s="119">
        <v>72</v>
      </c>
      <c r="B81" s="85" t="s">
        <v>214</v>
      </c>
      <c r="C81" s="86">
        <v>1939</v>
      </c>
      <c r="D81" s="86">
        <v>63</v>
      </c>
      <c r="E81" s="87">
        <v>566.5</v>
      </c>
      <c r="F81" s="86">
        <v>7</v>
      </c>
      <c r="G81" s="86">
        <v>20</v>
      </c>
      <c r="H81" s="86">
        <v>48</v>
      </c>
      <c r="I81" s="87">
        <v>566.5</v>
      </c>
      <c r="J81" s="88">
        <f t="shared" si="3"/>
        <v>566.5</v>
      </c>
      <c r="K81" s="89">
        <f t="shared" si="4"/>
        <v>24642.799999999999</v>
      </c>
      <c r="L81" s="89">
        <v>0</v>
      </c>
      <c r="M81" s="90">
        <f t="shared" si="5"/>
        <v>24642.799999999999</v>
      </c>
      <c r="N81" s="91">
        <v>43.5</v>
      </c>
    </row>
    <row r="82" spans="1:14" ht="15" customHeight="1">
      <c r="A82" s="119">
        <v>73</v>
      </c>
      <c r="B82" s="85" t="s">
        <v>216</v>
      </c>
      <c r="C82" s="86">
        <v>1939</v>
      </c>
      <c r="D82" s="86">
        <v>60</v>
      </c>
      <c r="E82" s="87">
        <v>571.29999999999995</v>
      </c>
      <c r="F82" s="86">
        <v>8</v>
      </c>
      <c r="G82" s="86">
        <v>13</v>
      </c>
      <c r="H82" s="86">
        <v>31</v>
      </c>
      <c r="I82" s="87">
        <v>571.29999999999995</v>
      </c>
      <c r="J82" s="88">
        <f t="shared" si="3"/>
        <v>571.29999999999995</v>
      </c>
      <c r="K82" s="89">
        <f t="shared" si="4"/>
        <v>24851.599999999999</v>
      </c>
      <c r="L82" s="89">
        <v>0</v>
      </c>
      <c r="M82" s="90">
        <f t="shared" si="5"/>
        <v>24851.599999999999</v>
      </c>
      <c r="N82" s="91">
        <v>43.5</v>
      </c>
    </row>
    <row r="83" spans="1:14" ht="15" customHeight="1">
      <c r="A83" s="119">
        <v>74</v>
      </c>
      <c r="B83" s="85" t="s">
        <v>217</v>
      </c>
      <c r="C83" s="86">
        <v>1939</v>
      </c>
      <c r="D83" s="86">
        <v>60</v>
      </c>
      <c r="E83" s="87">
        <v>593.20000000000005</v>
      </c>
      <c r="F83" s="86">
        <v>8</v>
      </c>
      <c r="G83" s="86">
        <v>12</v>
      </c>
      <c r="H83" s="86">
        <v>35</v>
      </c>
      <c r="I83" s="87">
        <v>593.20000000000005</v>
      </c>
      <c r="J83" s="88">
        <f t="shared" si="3"/>
        <v>593.20000000000005</v>
      </c>
      <c r="K83" s="89">
        <f t="shared" si="4"/>
        <v>25804.2</v>
      </c>
      <c r="L83" s="89">
        <v>0</v>
      </c>
      <c r="M83" s="90">
        <f t="shared" si="5"/>
        <v>25804.2</v>
      </c>
      <c r="N83" s="91">
        <v>43.5</v>
      </c>
    </row>
    <row r="84" spans="1:14" ht="15" customHeight="1">
      <c r="A84" s="119">
        <v>75</v>
      </c>
      <c r="B84" s="85" t="s">
        <v>218</v>
      </c>
      <c r="C84" s="86">
        <v>1939</v>
      </c>
      <c r="D84" s="86">
        <v>54</v>
      </c>
      <c r="E84" s="87">
        <v>574.1</v>
      </c>
      <c r="F84" s="86">
        <v>8</v>
      </c>
      <c r="G84" s="86">
        <v>19</v>
      </c>
      <c r="H84" s="86">
        <v>37</v>
      </c>
      <c r="I84" s="87">
        <v>574.1</v>
      </c>
      <c r="J84" s="88">
        <f t="shared" si="3"/>
        <v>574.1</v>
      </c>
      <c r="K84" s="89">
        <f t="shared" si="4"/>
        <v>24973.4</v>
      </c>
      <c r="L84" s="89">
        <v>0</v>
      </c>
      <c r="M84" s="90">
        <f t="shared" si="5"/>
        <v>24973.4</v>
      </c>
      <c r="N84" s="91">
        <v>43.5</v>
      </c>
    </row>
    <row r="85" spans="1:14" ht="15" customHeight="1">
      <c r="A85" s="119">
        <v>76</v>
      </c>
      <c r="B85" s="85" t="s">
        <v>219</v>
      </c>
      <c r="C85" s="86">
        <v>1939</v>
      </c>
      <c r="D85" s="86">
        <v>49</v>
      </c>
      <c r="E85" s="87">
        <v>582.4</v>
      </c>
      <c r="F85" s="86">
        <v>8</v>
      </c>
      <c r="G85" s="86">
        <v>14</v>
      </c>
      <c r="H85" s="86">
        <v>37</v>
      </c>
      <c r="I85" s="87">
        <v>582.4</v>
      </c>
      <c r="J85" s="88">
        <f t="shared" si="3"/>
        <v>582.4</v>
      </c>
      <c r="K85" s="89">
        <f t="shared" si="4"/>
        <v>25334.400000000001</v>
      </c>
      <c r="L85" s="89">
        <v>0</v>
      </c>
      <c r="M85" s="90">
        <f t="shared" si="5"/>
        <v>25334.400000000001</v>
      </c>
      <c r="N85" s="91">
        <v>43.5</v>
      </c>
    </row>
    <row r="86" spans="1:14" ht="15" customHeight="1">
      <c r="A86" s="119">
        <v>77</v>
      </c>
      <c r="B86" s="85" t="s">
        <v>220</v>
      </c>
      <c r="C86" s="86">
        <v>1940</v>
      </c>
      <c r="D86" s="86">
        <v>62</v>
      </c>
      <c r="E86" s="87">
        <v>576.1</v>
      </c>
      <c r="F86" s="86">
        <v>8</v>
      </c>
      <c r="G86" s="86">
        <v>19</v>
      </c>
      <c r="H86" s="86">
        <v>37</v>
      </c>
      <c r="I86" s="87">
        <v>576.1</v>
      </c>
      <c r="J86" s="88">
        <f t="shared" si="3"/>
        <v>576.1</v>
      </c>
      <c r="K86" s="89">
        <f t="shared" si="4"/>
        <v>25060.400000000001</v>
      </c>
      <c r="L86" s="89">
        <v>0</v>
      </c>
      <c r="M86" s="90">
        <f t="shared" si="5"/>
        <v>25060.400000000001</v>
      </c>
      <c r="N86" s="91">
        <v>43.5</v>
      </c>
    </row>
    <row r="87" spans="1:14" ht="15" customHeight="1">
      <c r="A87" s="119">
        <v>78</v>
      </c>
      <c r="B87" s="85" t="s">
        <v>221</v>
      </c>
      <c r="C87" s="86">
        <v>1941</v>
      </c>
      <c r="D87" s="86">
        <v>61</v>
      </c>
      <c r="E87" s="87">
        <v>862.8</v>
      </c>
      <c r="F87" s="86">
        <v>12</v>
      </c>
      <c r="G87" s="86">
        <v>26</v>
      </c>
      <c r="H87" s="86">
        <v>63</v>
      </c>
      <c r="I87" s="87">
        <v>862.8</v>
      </c>
      <c r="J87" s="88">
        <f t="shared" si="3"/>
        <v>862.8</v>
      </c>
      <c r="K87" s="89">
        <f t="shared" si="4"/>
        <v>37531.800000000003</v>
      </c>
      <c r="L87" s="89">
        <v>0</v>
      </c>
      <c r="M87" s="90">
        <f t="shared" si="5"/>
        <v>37531.800000000003</v>
      </c>
      <c r="N87" s="91">
        <v>43.5</v>
      </c>
    </row>
    <row r="88" spans="1:14" ht="15" customHeight="1">
      <c r="A88" s="119">
        <v>79</v>
      </c>
      <c r="B88" s="85" t="s">
        <v>224</v>
      </c>
      <c r="C88" s="86">
        <v>1946</v>
      </c>
      <c r="D88" s="86">
        <v>32</v>
      </c>
      <c r="E88" s="87">
        <v>565.4</v>
      </c>
      <c r="F88" s="86">
        <v>8</v>
      </c>
      <c r="G88" s="86">
        <v>17</v>
      </c>
      <c r="H88" s="86">
        <v>40</v>
      </c>
      <c r="I88" s="87">
        <v>565.4</v>
      </c>
      <c r="J88" s="88">
        <f t="shared" si="3"/>
        <v>565.4</v>
      </c>
      <c r="K88" s="89">
        <f t="shared" si="4"/>
        <v>24594.9</v>
      </c>
      <c r="L88" s="89">
        <v>0</v>
      </c>
      <c r="M88" s="90">
        <f t="shared" si="5"/>
        <v>24594.9</v>
      </c>
      <c r="N88" s="91">
        <v>43.5</v>
      </c>
    </row>
    <row r="89" spans="1:14" ht="15" customHeight="1">
      <c r="A89" s="119">
        <v>80</v>
      </c>
      <c r="B89" s="85" t="s">
        <v>225</v>
      </c>
      <c r="C89" s="86">
        <v>1947</v>
      </c>
      <c r="D89" s="86">
        <v>57</v>
      </c>
      <c r="E89" s="87">
        <v>573.79999999999995</v>
      </c>
      <c r="F89" s="86">
        <v>8</v>
      </c>
      <c r="G89" s="86">
        <v>13</v>
      </c>
      <c r="H89" s="86">
        <v>31</v>
      </c>
      <c r="I89" s="87">
        <v>573.79999999999995</v>
      </c>
      <c r="J89" s="88">
        <f t="shared" si="3"/>
        <v>573.79999999999995</v>
      </c>
      <c r="K89" s="89">
        <f t="shared" si="4"/>
        <v>24960.3</v>
      </c>
      <c r="L89" s="89">
        <v>0</v>
      </c>
      <c r="M89" s="90">
        <f t="shared" si="5"/>
        <v>24960.3</v>
      </c>
      <c r="N89" s="91">
        <v>43.5</v>
      </c>
    </row>
    <row r="90" spans="1:14" ht="15" customHeight="1">
      <c r="A90" s="119">
        <v>81</v>
      </c>
      <c r="B90" s="85" t="s">
        <v>226</v>
      </c>
      <c r="C90" s="86">
        <v>1948</v>
      </c>
      <c r="D90" s="86">
        <v>63</v>
      </c>
      <c r="E90" s="87">
        <v>293</v>
      </c>
      <c r="F90" s="86">
        <v>4</v>
      </c>
      <c r="G90" s="86">
        <v>7</v>
      </c>
      <c r="H90" s="86">
        <v>24</v>
      </c>
      <c r="I90" s="87">
        <v>293</v>
      </c>
      <c r="J90" s="88">
        <f t="shared" si="3"/>
        <v>293</v>
      </c>
      <c r="K90" s="89">
        <f t="shared" si="4"/>
        <v>12745.5</v>
      </c>
      <c r="L90" s="89">
        <v>0</v>
      </c>
      <c r="M90" s="90">
        <f t="shared" si="5"/>
        <v>12745.5</v>
      </c>
      <c r="N90" s="91">
        <v>43.5</v>
      </c>
    </row>
    <row r="91" spans="1:14" ht="15" customHeight="1">
      <c r="A91" s="119">
        <v>82</v>
      </c>
      <c r="B91" s="85" t="s">
        <v>227</v>
      </c>
      <c r="C91" s="86">
        <v>1948</v>
      </c>
      <c r="D91" s="86">
        <v>60</v>
      </c>
      <c r="E91" s="87">
        <v>581.1</v>
      </c>
      <c r="F91" s="86">
        <v>12</v>
      </c>
      <c r="G91" s="86">
        <v>17</v>
      </c>
      <c r="H91" s="86">
        <v>36</v>
      </c>
      <c r="I91" s="87">
        <v>581.1</v>
      </c>
      <c r="J91" s="88">
        <f t="shared" si="3"/>
        <v>581.1</v>
      </c>
      <c r="K91" s="89">
        <f t="shared" si="4"/>
        <v>25277.9</v>
      </c>
      <c r="L91" s="89">
        <v>0</v>
      </c>
      <c r="M91" s="90">
        <f t="shared" si="5"/>
        <v>25277.9</v>
      </c>
      <c r="N91" s="91">
        <v>43.5</v>
      </c>
    </row>
    <row r="92" spans="1:14" ht="15" customHeight="1">
      <c r="A92" s="119">
        <v>83</v>
      </c>
      <c r="B92" s="85" t="s">
        <v>228</v>
      </c>
      <c r="C92" s="86">
        <v>1948</v>
      </c>
      <c r="D92" s="86">
        <v>46</v>
      </c>
      <c r="E92" s="87">
        <v>589.20000000000005</v>
      </c>
      <c r="F92" s="86">
        <v>8</v>
      </c>
      <c r="G92" s="86">
        <v>17</v>
      </c>
      <c r="H92" s="86">
        <v>32</v>
      </c>
      <c r="I92" s="87">
        <v>589.20000000000005</v>
      </c>
      <c r="J92" s="88">
        <f t="shared" si="3"/>
        <v>589.20000000000005</v>
      </c>
      <c r="K92" s="89">
        <f t="shared" si="4"/>
        <v>25630.2</v>
      </c>
      <c r="L92" s="89">
        <v>0</v>
      </c>
      <c r="M92" s="90">
        <f t="shared" si="5"/>
        <v>25630.2</v>
      </c>
      <c r="N92" s="91">
        <v>43.5</v>
      </c>
    </row>
    <row r="93" spans="1:14" ht="15" customHeight="1">
      <c r="A93" s="119">
        <v>84</v>
      </c>
      <c r="B93" s="85" t="s">
        <v>229</v>
      </c>
      <c r="C93" s="86">
        <v>1949</v>
      </c>
      <c r="D93" s="86">
        <v>69</v>
      </c>
      <c r="E93" s="87">
        <v>498.4</v>
      </c>
      <c r="F93" s="86">
        <v>8</v>
      </c>
      <c r="G93" s="86">
        <v>13</v>
      </c>
      <c r="H93" s="86">
        <v>28</v>
      </c>
      <c r="I93" s="87">
        <v>498.4</v>
      </c>
      <c r="J93" s="88">
        <f t="shared" si="3"/>
        <v>498.4</v>
      </c>
      <c r="K93" s="89">
        <f t="shared" si="4"/>
        <v>21680.400000000001</v>
      </c>
      <c r="L93" s="89">
        <v>0</v>
      </c>
      <c r="M93" s="90">
        <f t="shared" si="5"/>
        <v>21680.400000000001</v>
      </c>
      <c r="N93" s="91">
        <v>43.5</v>
      </c>
    </row>
    <row r="94" spans="1:14" ht="15" customHeight="1">
      <c r="A94" s="119">
        <v>85</v>
      </c>
      <c r="B94" s="85" t="s">
        <v>230</v>
      </c>
      <c r="C94" s="86">
        <v>1949</v>
      </c>
      <c r="D94" s="86">
        <v>66</v>
      </c>
      <c r="E94" s="87">
        <v>906.5</v>
      </c>
      <c r="F94" s="86">
        <v>12</v>
      </c>
      <c r="G94" s="86">
        <v>22</v>
      </c>
      <c r="H94" s="86">
        <v>50</v>
      </c>
      <c r="I94" s="87">
        <v>906.5</v>
      </c>
      <c r="J94" s="88">
        <f t="shared" si="3"/>
        <v>906.5</v>
      </c>
      <c r="K94" s="89">
        <f t="shared" si="4"/>
        <v>39432.800000000003</v>
      </c>
      <c r="L94" s="89">
        <v>0</v>
      </c>
      <c r="M94" s="90">
        <f t="shared" si="5"/>
        <v>39432.800000000003</v>
      </c>
      <c r="N94" s="91">
        <v>43.5</v>
      </c>
    </row>
    <row r="95" spans="1:14" ht="15" customHeight="1">
      <c r="A95" s="119">
        <v>86</v>
      </c>
      <c r="B95" s="85" t="s">
        <v>231</v>
      </c>
      <c r="C95" s="86">
        <v>1949</v>
      </c>
      <c r="D95" s="86">
        <v>65</v>
      </c>
      <c r="E95" s="87">
        <v>588.5</v>
      </c>
      <c r="F95" s="86">
        <v>12</v>
      </c>
      <c r="G95" s="86">
        <v>18</v>
      </c>
      <c r="H95" s="86">
        <v>38</v>
      </c>
      <c r="I95" s="87">
        <v>588.5</v>
      </c>
      <c r="J95" s="88">
        <f t="shared" si="3"/>
        <v>588.5</v>
      </c>
      <c r="K95" s="89">
        <f t="shared" si="4"/>
        <v>25599.8</v>
      </c>
      <c r="L95" s="89">
        <v>0</v>
      </c>
      <c r="M95" s="90">
        <f t="shared" si="5"/>
        <v>25599.8</v>
      </c>
      <c r="N95" s="91">
        <v>43.5</v>
      </c>
    </row>
    <row r="96" spans="1:14" ht="15" customHeight="1">
      <c r="A96" s="119">
        <v>87</v>
      </c>
      <c r="B96" s="85" t="s">
        <v>232</v>
      </c>
      <c r="C96" s="86">
        <v>1949</v>
      </c>
      <c r="D96" s="86">
        <v>62</v>
      </c>
      <c r="E96" s="87">
        <v>572.9</v>
      </c>
      <c r="F96" s="86">
        <v>12</v>
      </c>
      <c r="G96" s="86">
        <v>15</v>
      </c>
      <c r="H96" s="86">
        <v>36</v>
      </c>
      <c r="I96" s="87">
        <v>572.9</v>
      </c>
      <c r="J96" s="88">
        <f t="shared" si="3"/>
        <v>572.9</v>
      </c>
      <c r="K96" s="89">
        <f t="shared" si="4"/>
        <v>24921.200000000001</v>
      </c>
      <c r="L96" s="89">
        <v>0</v>
      </c>
      <c r="M96" s="90">
        <f t="shared" si="5"/>
        <v>24921.200000000001</v>
      </c>
      <c r="N96" s="91">
        <v>43.5</v>
      </c>
    </row>
    <row r="97" spans="1:14" ht="15" customHeight="1">
      <c r="A97" s="119">
        <v>88</v>
      </c>
      <c r="B97" s="85" t="s">
        <v>233</v>
      </c>
      <c r="C97" s="86">
        <v>1949</v>
      </c>
      <c r="D97" s="86">
        <v>58</v>
      </c>
      <c r="E97" s="87">
        <v>901.5</v>
      </c>
      <c r="F97" s="86">
        <v>12</v>
      </c>
      <c r="G97" s="86">
        <v>21</v>
      </c>
      <c r="H97" s="86">
        <v>44</v>
      </c>
      <c r="I97" s="87">
        <v>901.5</v>
      </c>
      <c r="J97" s="88">
        <f t="shared" si="3"/>
        <v>901.5</v>
      </c>
      <c r="K97" s="89">
        <f t="shared" si="4"/>
        <v>39215.300000000003</v>
      </c>
      <c r="L97" s="89">
        <v>0</v>
      </c>
      <c r="M97" s="90">
        <f t="shared" si="5"/>
        <v>39215.300000000003</v>
      </c>
      <c r="N97" s="91">
        <v>43.5</v>
      </c>
    </row>
    <row r="98" spans="1:14" ht="15" customHeight="1">
      <c r="A98" s="119">
        <v>89</v>
      </c>
      <c r="B98" s="85" t="s">
        <v>234</v>
      </c>
      <c r="C98" s="86">
        <v>1949</v>
      </c>
      <c r="D98" s="86">
        <v>58</v>
      </c>
      <c r="E98" s="87">
        <v>421</v>
      </c>
      <c r="F98" s="86">
        <v>8</v>
      </c>
      <c r="G98" s="86">
        <v>6</v>
      </c>
      <c r="H98" s="86">
        <v>23</v>
      </c>
      <c r="I98" s="87">
        <v>421</v>
      </c>
      <c r="J98" s="88">
        <f t="shared" si="3"/>
        <v>421</v>
      </c>
      <c r="K98" s="89">
        <f t="shared" si="4"/>
        <v>18313.5</v>
      </c>
      <c r="L98" s="89">
        <v>0</v>
      </c>
      <c r="M98" s="90">
        <f t="shared" si="5"/>
        <v>18313.5</v>
      </c>
      <c r="N98" s="91">
        <v>43.5</v>
      </c>
    </row>
    <row r="99" spans="1:14" ht="15" customHeight="1">
      <c r="A99" s="119">
        <v>90</v>
      </c>
      <c r="B99" s="85" t="s">
        <v>235</v>
      </c>
      <c r="C99" s="86">
        <v>1949</v>
      </c>
      <c r="D99" s="86">
        <v>48</v>
      </c>
      <c r="E99" s="87">
        <v>865.3</v>
      </c>
      <c r="F99" s="86">
        <v>11</v>
      </c>
      <c r="G99" s="86">
        <v>22</v>
      </c>
      <c r="H99" s="86">
        <v>45</v>
      </c>
      <c r="I99" s="87">
        <v>865.3</v>
      </c>
      <c r="J99" s="88">
        <f t="shared" si="3"/>
        <v>865.3</v>
      </c>
      <c r="K99" s="89">
        <f t="shared" si="4"/>
        <v>37640.6</v>
      </c>
      <c r="L99" s="89">
        <v>0</v>
      </c>
      <c r="M99" s="90">
        <f t="shared" si="5"/>
        <v>37640.6</v>
      </c>
      <c r="N99" s="91">
        <v>43.5</v>
      </c>
    </row>
    <row r="100" spans="1:14" ht="15" customHeight="1">
      <c r="A100" s="119">
        <v>91</v>
      </c>
      <c r="B100" s="85" t="s">
        <v>236</v>
      </c>
      <c r="C100" s="86">
        <v>1958</v>
      </c>
      <c r="D100" s="86">
        <v>60</v>
      </c>
      <c r="E100" s="87">
        <v>434.4</v>
      </c>
      <c r="F100" s="86">
        <v>8</v>
      </c>
      <c r="G100" s="86">
        <v>11</v>
      </c>
      <c r="H100" s="86">
        <v>25</v>
      </c>
      <c r="I100" s="87">
        <v>434.4</v>
      </c>
      <c r="J100" s="88">
        <f>I100</f>
        <v>434.4</v>
      </c>
      <c r="K100" s="89">
        <f>J100*N100</f>
        <v>18896.400000000001</v>
      </c>
      <c r="L100" s="89">
        <v>0</v>
      </c>
      <c r="M100" s="90">
        <f t="shared" si="5"/>
        <v>18896.400000000001</v>
      </c>
      <c r="N100" s="91">
        <v>43.5</v>
      </c>
    </row>
    <row r="101" spans="1:14" ht="15" customHeight="1">
      <c r="A101" s="119">
        <v>92</v>
      </c>
      <c r="B101" s="85" t="s">
        <v>237</v>
      </c>
      <c r="C101" s="86">
        <v>1952</v>
      </c>
      <c r="D101" s="86">
        <v>65</v>
      </c>
      <c r="E101" s="87">
        <v>52.4</v>
      </c>
      <c r="F101" s="86">
        <v>1</v>
      </c>
      <c r="G101" s="86">
        <v>2</v>
      </c>
      <c r="H101" s="86">
        <v>3</v>
      </c>
      <c r="I101" s="87">
        <v>52.4</v>
      </c>
      <c r="J101" s="88">
        <f t="shared" si="3"/>
        <v>52.4</v>
      </c>
      <c r="K101" s="89">
        <f t="shared" ref="K101:K110" si="6">J101*N101</f>
        <v>2279.4</v>
      </c>
      <c r="L101" s="89">
        <v>0</v>
      </c>
      <c r="M101" s="90">
        <f t="shared" si="5"/>
        <v>2279.4</v>
      </c>
      <c r="N101" s="91">
        <v>43.5</v>
      </c>
    </row>
    <row r="102" spans="1:14" ht="15" customHeight="1">
      <c r="A102" s="119">
        <v>93</v>
      </c>
      <c r="B102" s="85" t="s">
        <v>238</v>
      </c>
      <c r="C102" s="86">
        <v>1952</v>
      </c>
      <c r="D102" s="86">
        <v>60</v>
      </c>
      <c r="E102" s="87">
        <v>492.2</v>
      </c>
      <c r="F102" s="86">
        <v>8</v>
      </c>
      <c r="G102" s="86">
        <v>13</v>
      </c>
      <c r="H102" s="86">
        <v>23</v>
      </c>
      <c r="I102" s="87">
        <v>492.2</v>
      </c>
      <c r="J102" s="88">
        <f t="shared" si="3"/>
        <v>492.2</v>
      </c>
      <c r="K102" s="89">
        <f t="shared" si="6"/>
        <v>21410.7</v>
      </c>
      <c r="L102" s="89">
        <v>0</v>
      </c>
      <c r="M102" s="90">
        <f t="shared" si="5"/>
        <v>21410.7</v>
      </c>
      <c r="N102" s="91">
        <v>43.5</v>
      </c>
    </row>
    <row r="103" spans="1:14" ht="15" customHeight="1">
      <c r="A103" s="119">
        <v>94</v>
      </c>
      <c r="B103" s="85" t="s">
        <v>239</v>
      </c>
      <c r="C103" s="86">
        <v>1952</v>
      </c>
      <c r="D103" s="86">
        <v>60</v>
      </c>
      <c r="E103" s="87">
        <v>488.6</v>
      </c>
      <c r="F103" s="86">
        <v>8</v>
      </c>
      <c r="G103" s="86">
        <v>13</v>
      </c>
      <c r="H103" s="86">
        <v>32</v>
      </c>
      <c r="I103" s="87">
        <v>488.6</v>
      </c>
      <c r="J103" s="88">
        <f t="shared" si="3"/>
        <v>488.6</v>
      </c>
      <c r="K103" s="89">
        <f t="shared" si="6"/>
        <v>21254.1</v>
      </c>
      <c r="L103" s="89">
        <v>0</v>
      </c>
      <c r="M103" s="90">
        <f t="shared" si="5"/>
        <v>21254.1</v>
      </c>
      <c r="N103" s="91">
        <v>43.5</v>
      </c>
    </row>
    <row r="104" spans="1:14" ht="15" customHeight="1">
      <c r="A104" s="119">
        <v>95</v>
      </c>
      <c r="B104" s="85" t="s">
        <v>240</v>
      </c>
      <c r="C104" s="86">
        <v>1952</v>
      </c>
      <c r="D104" s="86">
        <v>59</v>
      </c>
      <c r="E104" s="87">
        <v>495.7</v>
      </c>
      <c r="F104" s="86">
        <v>8</v>
      </c>
      <c r="G104" s="86">
        <v>13</v>
      </c>
      <c r="H104" s="86">
        <v>28</v>
      </c>
      <c r="I104" s="87">
        <v>495.7</v>
      </c>
      <c r="J104" s="88">
        <f t="shared" si="3"/>
        <v>495.7</v>
      </c>
      <c r="K104" s="89">
        <f t="shared" si="6"/>
        <v>21563</v>
      </c>
      <c r="L104" s="89">
        <v>0</v>
      </c>
      <c r="M104" s="90">
        <f t="shared" si="5"/>
        <v>21563</v>
      </c>
      <c r="N104" s="91">
        <v>43.5</v>
      </c>
    </row>
    <row r="105" spans="1:14" ht="15" customHeight="1">
      <c r="A105" s="119">
        <v>96</v>
      </c>
      <c r="B105" s="85" t="s">
        <v>241</v>
      </c>
      <c r="C105" s="86">
        <v>1952</v>
      </c>
      <c r="D105" s="86">
        <v>52</v>
      </c>
      <c r="E105" s="87">
        <v>428.3</v>
      </c>
      <c r="F105" s="86">
        <v>8</v>
      </c>
      <c r="G105" s="86">
        <v>12</v>
      </c>
      <c r="H105" s="86">
        <v>31</v>
      </c>
      <c r="I105" s="87">
        <v>428.3</v>
      </c>
      <c r="J105" s="88">
        <f t="shared" si="3"/>
        <v>428.3</v>
      </c>
      <c r="K105" s="89">
        <f t="shared" si="6"/>
        <v>18631.099999999999</v>
      </c>
      <c r="L105" s="89">
        <v>0</v>
      </c>
      <c r="M105" s="90">
        <f t="shared" si="5"/>
        <v>18631.099999999999</v>
      </c>
      <c r="N105" s="91">
        <v>43.5</v>
      </c>
    </row>
    <row r="106" spans="1:14" ht="15" customHeight="1">
      <c r="A106" s="119">
        <v>97</v>
      </c>
      <c r="B106" s="85" t="s">
        <v>242</v>
      </c>
      <c r="C106" s="86">
        <v>1952</v>
      </c>
      <c r="D106" s="86">
        <v>30</v>
      </c>
      <c r="E106" s="87">
        <v>420.4</v>
      </c>
      <c r="F106" s="86">
        <v>8</v>
      </c>
      <c r="G106" s="86">
        <v>13</v>
      </c>
      <c r="H106" s="86">
        <v>25</v>
      </c>
      <c r="I106" s="87">
        <v>420.4</v>
      </c>
      <c r="J106" s="88">
        <f t="shared" si="3"/>
        <v>420.4</v>
      </c>
      <c r="K106" s="89">
        <f t="shared" si="6"/>
        <v>18287.400000000001</v>
      </c>
      <c r="L106" s="89">
        <v>0</v>
      </c>
      <c r="M106" s="90">
        <f t="shared" si="5"/>
        <v>18287.400000000001</v>
      </c>
      <c r="N106" s="91">
        <v>43.5</v>
      </c>
    </row>
    <row r="107" spans="1:14" ht="15" customHeight="1">
      <c r="A107" s="119">
        <v>98</v>
      </c>
      <c r="B107" s="85" t="s">
        <v>243</v>
      </c>
      <c r="C107" s="86">
        <v>1953</v>
      </c>
      <c r="D107" s="86">
        <v>57</v>
      </c>
      <c r="E107" s="87">
        <v>502.7</v>
      </c>
      <c r="F107" s="86">
        <v>8</v>
      </c>
      <c r="G107" s="86">
        <v>12</v>
      </c>
      <c r="H107" s="86">
        <v>31</v>
      </c>
      <c r="I107" s="87">
        <v>502.7</v>
      </c>
      <c r="J107" s="88">
        <f>I107</f>
        <v>502.7</v>
      </c>
      <c r="K107" s="89">
        <f t="shared" si="6"/>
        <v>21867.5</v>
      </c>
      <c r="L107" s="89">
        <v>0</v>
      </c>
      <c r="M107" s="90">
        <f t="shared" si="5"/>
        <v>21867.5</v>
      </c>
      <c r="N107" s="91">
        <v>43.5</v>
      </c>
    </row>
    <row r="108" spans="1:14" ht="15" customHeight="1">
      <c r="A108" s="119">
        <v>99</v>
      </c>
      <c r="B108" s="85" t="s">
        <v>244</v>
      </c>
      <c r="C108" s="86">
        <v>1953</v>
      </c>
      <c r="D108" s="86">
        <v>57</v>
      </c>
      <c r="E108" s="87">
        <v>517</v>
      </c>
      <c r="F108" s="86">
        <v>8</v>
      </c>
      <c r="G108" s="86">
        <v>13</v>
      </c>
      <c r="H108" s="86">
        <v>39</v>
      </c>
      <c r="I108" s="87">
        <v>517</v>
      </c>
      <c r="J108" s="88">
        <f>I108</f>
        <v>517</v>
      </c>
      <c r="K108" s="89">
        <f t="shared" si="6"/>
        <v>22489.5</v>
      </c>
      <c r="L108" s="89">
        <v>0</v>
      </c>
      <c r="M108" s="90">
        <f t="shared" si="5"/>
        <v>22489.5</v>
      </c>
      <c r="N108" s="91">
        <v>43.5</v>
      </c>
    </row>
    <row r="109" spans="1:14" ht="15" customHeight="1">
      <c r="A109" s="119">
        <v>100</v>
      </c>
      <c r="B109" s="85" t="s">
        <v>245</v>
      </c>
      <c r="C109" s="86">
        <v>1953</v>
      </c>
      <c r="D109" s="86">
        <v>54</v>
      </c>
      <c r="E109" s="87">
        <v>491.7</v>
      </c>
      <c r="F109" s="86">
        <v>8</v>
      </c>
      <c r="G109" s="86">
        <v>10</v>
      </c>
      <c r="H109" s="86">
        <v>33</v>
      </c>
      <c r="I109" s="87">
        <v>491.7</v>
      </c>
      <c r="J109" s="88">
        <f>I109</f>
        <v>491.7</v>
      </c>
      <c r="K109" s="89">
        <f t="shared" si="6"/>
        <v>21389</v>
      </c>
      <c r="L109" s="89">
        <v>0</v>
      </c>
      <c r="M109" s="90">
        <f t="shared" si="5"/>
        <v>21389</v>
      </c>
      <c r="N109" s="91">
        <v>43.5</v>
      </c>
    </row>
    <row r="110" spans="1:14" ht="15" customHeight="1">
      <c r="A110" s="119">
        <v>101</v>
      </c>
      <c r="B110" s="85" t="s">
        <v>246</v>
      </c>
      <c r="C110" s="86">
        <v>1953</v>
      </c>
      <c r="D110" s="86">
        <v>52</v>
      </c>
      <c r="E110" s="87">
        <v>65.099999999999994</v>
      </c>
      <c r="F110" s="86">
        <v>2</v>
      </c>
      <c r="G110" s="86">
        <v>2</v>
      </c>
      <c r="H110" s="86">
        <v>3</v>
      </c>
      <c r="I110" s="87">
        <v>65.099999999999994</v>
      </c>
      <c r="J110" s="88">
        <f>I110</f>
        <v>65.099999999999994</v>
      </c>
      <c r="K110" s="89">
        <f t="shared" si="6"/>
        <v>2831.9</v>
      </c>
      <c r="L110" s="89">
        <v>0</v>
      </c>
      <c r="M110" s="90">
        <f t="shared" si="5"/>
        <v>2831.9</v>
      </c>
      <c r="N110" s="91">
        <v>43.5</v>
      </c>
    </row>
    <row r="111" spans="1:14" ht="15" customHeight="1">
      <c r="A111" s="119">
        <v>102</v>
      </c>
      <c r="B111" s="85" t="s">
        <v>247</v>
      </c>
      <c r="C111" s="86">
        <v>1953</v>
      </c>
      <c r="D111" s="86">
        <v>50</v>
      </c>
      <c r="E111" s="87">
        <v>598.4</v>
      </c>
      <c r="F111" s="86">
        <v>6</v>
      </c>
      <c r="G111" s="86">
        <v>15</v>
      </c>
      <c r="H111" s="86">
        <v>27</v>
      </c>
      <c r="I111" s="87">
        <v>598.4</v>
      </c>
      <c r="J111" s="88">
        <f t="shared" ref="J111:J171" si="7">I111</f>
        <v>598.4</v>
      </c>
      <c r="K111" s="89">
        <f t="shared" ref="K111:K171" si="8">J111*N111</f>
        <v>26030.400000000001</v>
      </c>
      <c r="L111" s="89">
        <v>0</v>
      </c>
      <c r="M111" s="90">
        <f t="shared" si="5"/>
        <v>26030.400000000001</v>
      </c>
      <c r="N111" s="91">
        <v>43.5</v>
      </c>
    </row>
    <row r="112" spans="1:14" ht="15" customHeight="1">
      <c r="A112" s="119">
        <v>103</v>
      </c>
      <c r="B112" s="85" t="s">
        <v>248</v>
      </c>
      <c r="C112" s="86">
        <v>1953</v>
      </c>
      <c r="D112" s="86">
        <v>46</v>
      </c>
      <c r="E112" s="87">
        <v>503</v>
      </c>
      <c r="F112" s="86">
        <v>8</v>
      </c>
      <c r="G112" s="86">
        <v>14</v>
      </c>
      <c r="H112" s="86">
        <v>28</v>
      </c>
      <c r="I112" s="87">
        <v>503</v>
      </c>
      <c r="J112" s="88">
        <f t="shared" si="7"/>
        <v>503</v>
      </c>
      <c r="K112" s="89">
        <f t="shared" si="8"/>
        <v>21880.5</v>
      </c>
      <c r="L112" s="89">
        <v>0</v>
      </c>
      <c r="M112" s="90">
        <f t="shared" si="5"/>
        <v>21880.5</v>
      </c>
      <c r="N112" s="91">
        <v>43.5</v>
      </c>
    </row>
    <row r="113" spans="1:14" ht="15" customHeight="1">
      <c r="A113" s="119">
        <v>104</v>
      </c>
      <c r="B113" s="85" t="s">
        <v>249</v>
      </c>
      <c r="C113" s="86">
        <v>1953</v>
      </c>
      <c r="D113" s="86">
        <v>45</v>
      </c>
      <c r="E113" s="87">
        <v>515.6</v>
      </c>
      <c r="F113" s="86">
        <v>8</v>
      </c>
      <c r="G113" s="86">
        <v>9</v>
      </c>
      <c r="H113" s="86">
        <v>30</v>
      </c>
      <c r="I113" s="87">
        <v>515.6</v>
      </c>
      <c r="J113" s="88">
        <f t="shared" si="7"/>
        <v>515.6</v>
      </c>
      <c r="K113" s="89">
        <f t="shared" si="8"/>
        <v>22428.6</v>
      </c>
      <c r="L113" s="89">
        <v>0</v>
      </c>
      <c r="M113" s="90">
        <f t="shared" si="5"/>
        <v>22428.6</v>
      </c>
      <c r="N113" s="91">
        <v>43.5</v>
      </c>
    </row>
    <row r="114" spans="1:14" ht="15" customHeight="1">
      <c r="A114" s="119">
        <v>105</v>
      </c>
      <c r="B114" s="85" t="s">
        <v>250</v>
      </c>
      <c r="C114" s="86">
        <v>1953</v>
      </c>
      <c r="D114" s="86">
        <v>24</v>
      </c>
      <c r="E114" s="87">
        <v>498.4</v>
      </c>
      <c r="F114" s="86">
        <v>8</v>
      </c>
      <c r="G114" s="86">
        <v>14</v>
      </c>
      <c r="H114" s="86">
        <v>34</v>
      </c>
      <c r="I114" s="87">
        <v>498.4</v>
      </c>
      <c r="J114" s="88">
        <f t="shared" si="7"/>
        <v>498.4</v>
      </c>
      <c r="K114" s="89">
        <f t="shared" si="8"/>
        <v>21680.400000000001</v>
      </c>
      <c r="L114" s="89">
        <v>0</v>
      </c>
      <c r="M114" s="90">
        <f t="shared" si="5"/>
        <v>21680.400000000001</v>
      </c>
      <c r="N114" s="91">
        <v>43.5</v>
      </c>
    </row>
    <row r="115" spans="1:14" ht="15" customHeight="1">
      <c r="A115" s="119">
        <v>106</v>
      </c>
      <c r="B115" s="85" t="s">
        <v>251</v>
      </c>
      <c r="C115" s="86">
        <v>1954</v>
      </c>
      <c r="D115" s="86">
        <v>67</v>
      </c>
      <c r="E115" s="87">
        <v>355.2</v>
      </c>
      <c r="F115" s="86">
        <v>8</v>
      </c>
      <c r="G115" s="86">
        <v>9</v>
      </c>
      <c r="H115" s="86">
        <v>18</v>
      </c>
      <c r="I115" s="87">
        <v>355.2</v>
      </c>
      <c r="J115" s="88">
        <f t="shared" si="7"/>
        <v>355.2</v>
      </c>
      <c r="K115" s="89">
        <f t="shared" si="8"/>
        <v>15451.2</v>
      </c>
      <c r="L115" s="89">
        <v>0</v>
      </c>
      <c r="M115" s="90">
        <f t="shared" si="5"/>
        <v>15451.2</v>
      </c>
      <c r="N115" s="91">
        <v>43.5</v>
      </c>
    </row>
    <row r="116" spans="1:14" ht="15" customHeight="1">
      <c r="A116" s="119">
        <v>107</v>
      </c>
      <c r="B116" s="85" t="s">
        <v>252</v>
      </c>
      <c r="C116" s="86">
        <v>1954</v>
      </c>
      <c r="D116" s="86">
        <v>66</v>
      </c>
      <c r="E116" s="87">
        <v>528.20000000000005</v>
      </c>
      <c r="F116" s="86">
        <v>12</v>
      </c>
      <c r="G116" s="86">
        <v>15</v>
      </c>
      <c r="H116" s="86">
        <v>25</v>
      </c>
      <c r="I116" s="87">
        <v>528.20000000000005</v>
      </c>
      <c r="J116" s="88">
        <f t="shared" si="7"/>
        <v>528.20000000000005</v>
      </c>
      <c r="K116" s="89">
        <f t="shared" si="8"/>
        <v>22976.7</v>
      </c>
      <c r="L116" s="89">
        <v>0</v>
      </c>
      <c r="M116" s="90">
        <f t="shared" si="5"/>
        <v>22976.7</v>
      </c>
      <c r="N116" s="91">
        <v>43.5</v>
      </c>
    </row>
    <row r="117" spans="1:14" ht="15" customHeight="1">
      <c r="A117" s="119">
        <v>108</v>
      </c>
      <c r="B117" s="85" t="s">
        <v>253</v>
      </c>
      <c r="C117" s="86">
        <v>1954</v>
      </c>
      <c r="D117" s="86">
        <v>66</v>
      </c>
      <c r="E117" s="87">
        <v>103.8</v>
      </c>
      <c r="F117" s="86">
        <v>2</v>
      </c>
      <c r="G117" s="86">
        <v>1</v>
      </c>
      <c r="H117" s="86">
        <v>2</v>
      </c>
      <c r="I117" s="87">
        <v>103.8</v>
      </c>
      <c r="J117" s="88">
        <f t="shared" si="7"/>
        <v>103.8</v>
      </c>
      <c r="K117" s="89">
        <f t="shared" si="8"/>
        <v>4515.3</v>
      </c>
      <c r="L117" s="89">
        <v>0</v>
      </c>
      <c r="M117" s="90">
        <f t="shared" si="5"/>
        <v>4515.3</v>
      </c>
      <c r="N117" s="91">
        <v>43.5</v>
      </c>
    </row>
    <row r="118" spans="1:14" ht="15" customHeight="1">
      <c r="A118" s="119">
        <v>109</v>
      </c>
      <c r="B118" s="85" t="s">
        <v>254</v>
      </c>
      <c r="C118" s="86">
        <v>1954</v>
      </c>
      <c r="D118" s="86">
        <v>64</v>
      </c>
      <c r="E118" s="87">
        <v>357.9</v>
      </c>
      <c r="F118" s="86">
        <v>8</v>
      </c>
      <c r="G118" s="86">
        <v>10</v>
      </c>
      <c r="H118" s="86">
        <v>25</v>
      </c>
      <c r="I118" s="87">
        <v>357.9</v>
      </c>
      <c r="J118" s="88">
        <f t="shared" si="7"/>
        <v>357.9</v>
      </c>
      <c r="K118" s="89">
        <f t="shared" si="8"/>
        <v>15568.7</v>
      </c>
      <c r="L118" s="89">
        <v>0</v>
      </c>
      <c r="M118" s="90">
        <f t="shared" si="5"/>
        <v>15568.7</v>
      </c>
      <c r="N118" s="91">
        <v>43.5</v>
      </c>
    </row>
    <row r="119" spans="1:14" ht="15" customHeight="1">
      <c r="A119" s="119">
        <v>110</v>
      </c>
      <c r="B119" s="85" t="s">
        <v>255</v>
      </c>
      <c r="C119" s="86">
        <v>1954</v>
      </c>
      <c r="D119" s="86">
        <v>64</v>
      </c>
      <c r="E119" s="87">
        <v>360</v>
      </c>
      <c r="F119" s="86">
        <v>8</v>
      </c>
      <c r="G119" s="86">
        <v>9</v>
      </c>
      <c r="H119" s="86">
        <v>19</v>
      </c>
      <c r="I119" s="87">
        <v>360</v>
      </c>
      <c r="J119" s="88">
        <f t="shared" si="7"/>
        <v>360</v>
      </c>
      <c r="K119" s="89">
        <f t="shared" si="8"/>
        <v>15660</v>
      </c>
      <c r="L119" s="89">
        <v>0</v>
      </c>
      <c r="M119" s="90">
        <f t="shared" si="5"/>
        <v>15660</v>
      </c>
      <c r="N119" s="91">
        <v>43.5</v>
      </c>
    </row>
    <row r="120" spans="1:14" ht="15" customHeight="1">
      <c r="A120" s="119">
        <v>111</v>
      </c>
      <c r="B120" s="85" t="s">
        <v>256</v>
      </c>
      <c r="C120" s="86">
        <v>1954</v>
      </c>
      <c r="D120" s="86">
        <v>64</v>
      </c>
      <c r="E120" s="87">
        <v>179.2</v>
      </c>
      <c r="F120" s="86">
        <v>4</v>
      </c>
      <c r="G120" s="86">
        <v>4</v>
      </c>
      <c r="H120" s="86">
        <v>11</v>
      </c>
      <c r="I120" s="87">
        <v>179.2</v>
      </c>
      <c r="J120" s="88">
        <f t="shared" si="7"/>
        <v>179.2</v>
      </c>
      <c r="K120" s="89">
        <f t="shared" si="8"/>
        <v>7795.2</v>
      </c>
      <c r="L120" s="89">
        <v>0</v>
      </c>
      <c r="M120" s="90">
        <f t="shared" si="5"/>
        <v>7795.2</v>
      </c>
      <c r="N120" s="91">
        <v>43.5</v>
      </c>
    </row>
    <row r="121" spans="1:14" ht="15" customHeight="1">
      <c r="A121" s="119">
        <v>112</v>
      </c>
      <c r="B121" s="85" t="s">
        <v>257</v>
      </c>
      <c r="C121" s="86">
        <v>1954</v>
      </c>
      <c r="D121" s="86">
        <v>63</v>
      </c>
      <c r="E121" s="87">
        <v>170.3</v>
      </c>
      <c r="F121" s="86">
        <v>4</v>
      </c>
      <c r="G121" s="86">
        <v>4</v>
      </c>
      <c r="H121" s="86">
        <v>15</v>
      </c>
      <c r="I121" s="87">
        <v>170.3</v>
      </c>
      <c r="J121" s="88">
        <f t="shared" si="7"/>
        <v>170.3</v>
      </c>
      <c r="K121" s="89">
        <f t="shared" si="8"/>
        <v>7408.1</v>
      </c>
      <c r="L121" s="89">
        <v>0</v>
      </c>
      <c r="M121" s="90">
        <f t="shared" si="5"/>
        <v>7408.1</v>
      </c>
      <c r="N121" s="91">
        <v>43.5</v>
      </c>
    </row>
    <row r="122" spans="1:14" ht="15" customHeight="1">
      <c r="A122" s="119">
        <v>113</v>
      </c>
      <c r="B122" s="85" t="s">
        <v>258</v>
      </c>
      <c r="C122" s="86">
        <v>1954</v>
      </c>
      <c r="D122" s="86">
        <v>63</v>
      </c>
      <c r="E122" s="87">
        <v>348.4</v>
      </c>
      <c r="F122" s="86">
        <v>8</v>
      </c>
      <c r="G122" s="86">
        <v>8</v>
      </c>
      <c r="H122" s="86">
        <v>24</v>
      </c>
      <c r="I122" s="87">
        <v>348.4</v>
      </c>
      <c r="J122" s="88">
        <f t="shared" si="7"/>
        <v>348.4</v>
      </c>
      <c r="K122" s="89">
        <f t="shared" si="8"/>
        <v>15155.4</v>
      </c>
      <c r="L122" s="89">
        <v>0</v>
      </c>
      <c r="M122" s="90">
        <f t="shared" si="5"/>
        <v>15155.4</v>
      </c>
      <c r="N122" s="91">
        <v>43.5</v>
      </c>
    </row>
    <row r="123" spans="1:14" ht="15" customHeight="1">
      <c r="A123" s="119">
        <v>114</v>
      </c>
      <c r="B123" s="85" t="s">
        <v>259</v>
      </c>
      <c r="C123" s="86">
        <v>1954</v>
      </c>
      <c r="D123" s="86">
        <v>62</v>
      </c>
      <c r="E123" s="87">
        <v>347.6</v>
      </c>
      <c r="F123" s="86">
        <v>8</v>
      </c>
      <c r="G123" s="86">
        <v>11</v>
      </c>
      <c r="H123" s="86">
        <v>31</v>
      </c>
      <c r="I123" s="87">
        <v>347.6</v>
      </c>
      <c r="J123" s="88">
        <f t="shared" si="7"/>
        <v>347.6</v>
      </c>
      <c r="K123" s="89">
        <f t="shared" si="8"/>
        <v>15120.6</v>
      </c>
      <c r="L123" s="89">
        <v>0</v>
      </c>
      <c r="M123" s="90">
        <f t="shared" si="5"/>
        <v>15120.6</v>
      </c>
      <c r="N123" s="91">
        <v>43.5</v>
      </c>
    </row>
    <row r="124" spans="1:14" ht="15" customHeight="1">
      <c r="A124" s="119">
        <v>115</v>
      </c>
      <c r="B124" s="85" t="s">
        <v>260</v>
      </c>
      <c r="C124" s="86">
        <v>1954</v>
      </c>
      <c r="D124" s="86">
        <v>59</v>
      </c>
      <c r="E124" s="87">
        <v>179.4</v>
      </c>
      <c r="F124" s="86">
        <v>4</v>
      </c>
      <c r="G124" s="86">
        <v>6</v>
      </c>
      <c r="H124" s="86">
        <v>8</v>
      </c>
      <c r="I124" s="87">
        <v>179.4</v>
      </c>
      <c r="J124" s="88">
        <f t="shared" si="7"/>
        <v>179.4</v>
      </c>
      <c r="K124" s="89">
        <f t="shared" si="8"/>
        <v>7803.9</v>
      </c>
      <c r="L124" s="89">
        <v>0</v>
      </c>
      <c r="M124" s="90">
        <f t="shared" si="5"/>
        <v>7803.9</v>
      </c>
      <c r="N124" s="91">
        <v>43.5</v>
      </c>
    </row>
    <row r="125" spans="1:14" ht="15" customHeight="1">
      <c r="A125" s="119">
        <v>116</v>
      </c>
      <c r="B125" s="85" t="s">
        <v>261</v>
      </c>
      <c r="C125" s="86">
        <v>1954</v>
      </c>
      <c r="D125" s="86">
        <v>57</v>
      </c>
      <c r="E125" s="87">
        <v>528.70000000000005</v>
      </c>
      <c r="F125" s="86">
        <v>12</v>
      </c>
      <c r="G125" s="86">
        <v>16</v>
      </c>
      <c r="H125" s="86">
        <v>34</v>
      </c>
      <c r="I125" s="87">
        <v>528.70000000000005</v>
      </c>
      <c r="J125" s="88">
        <f t="shared" si="7"/>
        <v>528.70000000000005</v>
      </c>
      <c r="K125" s="89">
        <f t="shared" si="8"/>
        <v>22998.5</v>
      </c>
      <c r="L125" s="89">
        <v>0</v>
      </c>
      <c r="M125" s="90">
        <f t="shared" si="5"/>
        <v>22998.5</v>
      </c>
      <c r="N125" s="91">
        <v>43.5</v>
      </c>
    </row>
    <row r="126" spans="1:14" ht="15" customHeight="1">
      <c r="A126" s="119">
        <v>117</v>
      </c>
      <c r="B126" s="85" t="s">
        <v>262</v>
      </c>
      <c r="C126" s="86">
        <v>1954</v>
      </c>
      <c r="D126" s="86">
        <v>55</v>
      </c>
      <c r="E126" s="87">
        <v>504.1</v>
      </c>
      <c r="F126" s="86">
        <v>8</v>
      </c>
      <c r="G126" s="86">
        <v>13</v>
      </c>
      <c r="H126" s="86">
        <v>32</v>
      </c>
      <c r="I126" s="87">
        <v>504.1</v>
      </c>
      <c r="J126" s="88">
        <f t="shared" si="7"/>
        <v>504.1</v>
      </c>
      <c r="K126" s="89">
        <f t="shared" si="8"/>
        <v>21928.400000000001</v>
      </c>
      <c r="L126" s="89">
        <v>0</v>
      </c>
      <c r="M126" s="90">
        <f t="shared" si="5"/>
        <v>21928.400000000001</v>
      </c>
      <c r="N126" s="91">
        <v>43.5</v>
      </c>
    </row>
    <row r="127" spans="1:14" ht="15" customHeight="1">
      <c r="A127" s="119">
        <v>118</v>
      </c>
      <c r="B127" s="85" t="s">
        <v>263</v>
      </c>
      <c r="C127" s="86">
        <v>1954</v>
      </c>
      <c r="D127" s="86">
        <v>49</v>
      </c>
      <c r="E127" s="87">
        <v>516.9</v>
      </c>
      <c r="F127" s="86">
        <v>8</v>
      </c>
      <c r="G127" s="86">
        <v>13</v>
      </c>
      <c r="H127" s="86">
        <v>26</v>
      </c>
      <c r="I127" s="87">
        <v>516.9</v>
      </c>
      <c r="J127" s="88">
        <f t="shared" si="7"/>
        <v>516.9</v>
      </c>
      <c r="K127" s="89">
        <f t="shared" si="8"/>
        <v>22485.200000000001</v>
      </c>
      <c r="L127" s="89">
        <v>0</v>
      </c>
      <c r="M127" s="90">
        <f t="shared" si="5"/>
        <v>22485.200000000001</v>
      </c>
      <c r="N127" s="91">
        <v>43.5</v>
      </c>
    </row>
    <row r="128" spans="1:14" ht="15" customHeight="1">
      <c r="A128" s="119">
        <v>119</v>
      </c>
      <c r="B128" s="85" t="s">
        <v>264</v>
      </c>
      <c r="C128" s="86">
        <v>1954</v>
      </c>
      <c r="D128" s="86">
        <v>49</v>
      </c>
      <c r="E128" s="87">
        <v>594.5</v>
      </c>
      <c r="F128" s="86">
        <v>4</v>
      </c>
      <c r="G128" s="86">
        <v>17</v>
      </c>
      <c r="H128" s="86">
        <v>34</v>
      </c>
      <c r="I128" s="87">
        <v>594.5</v>
      </c>
      <c r="J128" s="88">
        <f t="shared" si="7"/>
        <v>594.5</v>
      </c>
      <c r="K128" s="89">
        <f t="shared" si="8"/>
        <v>25860.799999999999</v>
      </c>
      <c r="L128" s="89">
        <v>0</v>
      </c>
      <c r="M128" s="90">
        <f t="shared" si="5"/>
        <v>25860.799999999999</v>
      </c>
      <c r="N128" s="91">
        <v>43.5</v>
      </c>
    </row>
    <row r="129" spans="1:14" ht="15" customHeight="1">
      <c r="A129" s="119">
        <v>120</v>
      </c>
      <c r="B129" s="85" t="s">
        <v>265</v>
      </c>
      <c r="C129" s="86">
        <v>1954</v>
      </c>
      <c r="D129" s="86">
        <v>49</v>
      </c>
      <c r="E129" s="87">
        <v>408.7</v>
      </c>
      <c r="F129" s="86">
        <v>8</v>
      </c>
      <c r="G129" s="86">
        <v>6</v>
      </c>
      <c r="H129" s="86">
        <v>16</v>
      </c>
      <c r="I129" s="87">
        <v>408.7</v>
      </c>
      <c r="J129" s="88">
        <f t="shared" si="7"/>
        <v>408.7</v>
      </c>
      <c r="K129" s="89">
        <f t="shared" si="8"/>
        <v>17778.5</v>
      </c>
      <c r="L129" s="89">
        <v>0</v>
      </c>
      <c r="M129" s="90">
        <f t="shared" si="5"/>
        <v>17778.5</v>
      </c>
      <c r="N129" s="91">
        <v>43.5</v>
      </c>
    </row>
    <row r="130" spans="1:14" ht="15" customHeight="1">
      <c r="A130" s="119">
        <v>121</v>
      </c>
      <c r="B130" s="85" t="s">
        <v>266</v>
      </c>
      <c r="C130" s="86">
        <v>1954</v>
      </c>
      <c r="D130" s="86">
        <v>43</v>
      </c>
      <c r="E130" s="87">
        <v>515.6</v>
      </c>
      <c r="F130" s="86">
        <v>8</v>
      </c>
      <c r="G130" s="86">
        <v>15</v>
      </c>
      <c r="H130" s="86">
        <v>48</v>
      </c>
      <c r="I130" s="87">
        <v>515.6</v>
      </c>
      <c r="J130" s="88">
        <f t="shared" si="7"/>
        <v>515.6</v>
      </c>
      <c r="K130" s="89">
        <f t="shared" si="8"/>
        <v>22428.6</v>
      </c>
      <c r="L130" s="89">
        <v>0</v>
      </c>
      <c r="M130" s="90">
        <f t="shared" si="5"/>
        <v>22428.6</v>
      </c>
      <c r="N130" s="91">
        <v>43.5</v>
      </c>
    </row>
    <row r="131" spans="1:14" ht="15" customHeight="1">
      <c r="A131" s="119">
        <v>122</v>
      </c>
      <c r="B131" s="85" t="s">
        <v>267</v>
      </c>
      <c r="C131" s="86">
        <v>1955</v>
      </c>
      <c r="D131" s="86">
        <v>70</v>
      </c>
      <c r="E131" s="87">
        <v>106.2</v>
      </c>
      <c r="F131" s="86">
        <v>2</v>
      </c>
      <c r="G131" s="86">
        <v>3</v>
      </c>
      <c r="H131" s="86">
        <v>9</v>
      </c>
      <c r="I131" s="87">
        <v>106.2</v>
      </c>
      <c r="J131" s="88">
        <f t="shared" si="7"/>
        <v>106.2</v>
      </c>
      <c r="K131" s="89">
        <f t="shared" si="8"/>
        <v>4619.7</v>
      </c>
      <c r="L131" s="89">
        <v>0</v>
      </c>
      <c r="M131" s="90">
        <f t="shared" si="5"/>
        <v>4619.7</v>
      </c>
      <c r="N131" s="91">
        <v>43.5</v>
      </c>
    </row>
    <row r="132" spans="1:14" ht="15" customHeight="1">
      <c r="A132" s="119">
        <v>123</v>
      </c>
      <c r="B132" s="85" t="s">
        <v>269</v>
      </c>
      <c r="C132" s="86">
        <v>1955</v>
      </c>
      <c r="D132" s="86">
        <v>65</v>
      </c>
      <c r="E132" s="87">
        <v>353</v>
      </c>
      <c r="F132" s="86">
        <v>8</v>
      </c>
      <c r="G132" s="86">
        <v>9</v>
      </c>
      <c r="H132" s="86">
        <v>19</v>
      </c>
      <c r="I132" s="87">
        <v>353</v>
      </c>
      <c r="J132" s="88">
        <f t="shared" si="7"/>
        <v>353</v>
      </c>
      <c r="K132" s="89">
        <f t="shared" si="8"/>
        <v>15355.5</v>
      </c>
      <c r="L132" s="89">
        <v>0</v>
      </c>
      <c r="M132" s="90">
        <f t="shared" si="5"/>
        <v>15355.5</v>
      </c>
      <c r="N132" s="91">
        <v>43.5</v>
      </c>
    </row>
    <row r="133" spans="1:14" ht="15" customHeight="1">
      <c r="A133" s="119">
        <v>124</v>
      </c>
      <c r="B133" s="85" t="s">
        <v>270</v>
      </c>
      <c r="C133" s="86">
        <v>1955</v>
      </c>
      <c r="D133" s="86">
        <v>65</v>
      </c>
      <c r="E133" s="87">
        <v>172.5</v>
      </c>
      <c r="F133" s="86">
        <v>4</v>
      </c>
      <c r="G133" s="86">
        <v>3</v>
      </c>
      <c r="H133" s="86">
        <v>12</v>
      </c>
      <c r="I133" s="87">
        <v>172.5</v>
      </c>
      <c r="J133" s="88">
        <f t="shared" si="7"/>
        <v>172.5</v>
      </c>
      <c r="K133" s="89">
        <f t="shared" si="8"/>
        <v>7503.8</v>
      </c>
      <c r="L133" s="89">
        <v>0</v>
      </c>
      <c r="M133" s="90">
        <f t="shared" si="5"/>
        <v>7503.8</v>
      </c>
      <c r="N133" s="91">
        <v>43.5</v>
      </c>
    </row>
    <row r="134" spans="1:14" ht="15" customHeight="1">
      <c r="A134" s="119">
        <v>125</v>
      </c>
      <c r="B134" s="85" t="s">
        <v>271</v>
      </c>
      <c r="C134" s="86">
        <v>1955</v>
      </c>
      <c r="D134" s="86">
        <v>65</v>
      </c>
      <c r="E134" s="87">
        <v>104.6</v>
      </c>
      <c r="F134" s="86">
        <v>2</v>
      </c>
      <c r="G134" s="86">
        <v>2</v>
      </c>
      <c r="H134" s="86">
        <v>5</v>
      </c>
      <c r="I134" s="87">
        <v>104.6</v>
      </c>
      <c r="J134" s="88">
        <f t="shared" si="7"/>
        <v>104.6</v>
      </c>
      <c r="K134" s="89">
        <f t="shared" si="8"/>
        <v>4550.1000000000004</v>
      </c>
      <c r="L134" s="89">
        <v>0</v>
      </c>
      <c r="M134" s="90">
        <f t="shared" si="5"/>
        <v>4550.1000000000004</v>
      </c>
      <c r="N134" s="91">
        <v>43.5</v>
      </c>
    </row>
    <row r="135" spans="1:14" ht="15" customHeight="1">
      <c r="A135" s="119">
        <v>126</v>
      </c>
      <c r="B135" s="85" t="s">
        <v>272</v>
      </c>
      <c r="C135" s="86">
        <v>1955</v>
      </c>
      <c r="D135" s="86">
        <v>64</v>
      </c>
      <c r="E135" s="87">
        <v>347.2</v>
      </c>
      <c r="F135" s="86">
        <v>8</v>
      </c>
      <c r="G135" s="86">
        <v>9</v>
      </c>
      <c r="H135" s="86">
        <v>26</v>
      </c>
      <c r="I135" s="87">
        <v>347.2</v>
      </c>
      <c r="J135" s="88">
        <f t="shared" si="7"/>
        <v>347.2</v>
      </c>
      <c r="K135" s="89">
        <f t="shared" si="8"/>
        <v>15103.2</v>
      </c>
      <c r="L135" s="89">
        <v>0</v>
      </c>
      <c r="M135" s="90">
        <f t="shared" si="5"/>
        <v>15103.2</v>
      </c>
      <c r="N135" s="91">
        <v>43.5</v>
      </c>
    </row>
    <row r="136" spans="1:14" ht="15" customHeight="1">
      <c r="A136" s="119">
        <v>127</v>
      </c>
      <c r="B136" s="85" t="s">
        <v>273</v>
      </c>
      <c r="C136" s="86">
        <v>1955</v>
      </c>
      <c r="D136" s="86">
        <v>63</v>
      </c>
      <c r="E136" s="87">
        <v>358.9</v>
      </c>
      <c r="F136" s="86">
        <v>8</v>
      </c>
      <c r="G136" s="86">
        <v>9</v>
      </c>
      <c r="H136" s="86">
        <v>20</v>
      </c>
      <c r="I136" s="87">
        <v>358.9</v>
      </c>
      <c r="J136" s="88">
        <f t="shared" si="7"/>
        <v>358.9</v>
      </c>
      <c r="K136" s="89">
        <f t="shared" si="8"/>
        <v>15612.2</v>
      </c>
      <c r="L136" s="89">
        <v>0</v>
      </c>
      <c r="M136" s="90">
        <f t="shared" si="5"/>
        <v>15612.2</v>
      </c>
      <c r="N136" s="91">
        <v>43.5</v>
      </c>
    </row>
    <row r="137" spans="1:14" ht="15" customHeight="1">
      <c r="A137" s="119">
        <v>128</v>
      </c>
      <c r="B137" s="85" t="s">
        <v>274</v>
      </c>
      <c r="C137" s="86">
        <v>1955</v>
      </c>
      <c r="D137" s="86">
        <v>63</v>
      </c>
      <c r="E137" s="87">
        <v>347.6</v>
      </c>
      <c r="F137" s="86">
        <v>8</v>
      </c>
      <c r="G137" s="86">
        <v>9</v>
      </c>
      <c r="H137" s="86">
        <v>24</v>
      </c>
      <c r="I137" s="87">
        <v>347.6</v>
      </c>
      <c r="J137" s="88">
        <f t="shared" si="7"/>
        <v>347.6</v>
      </c>
      <c r="K137" s="89">
        <f t="shared" si="8"/>
        <v>15120.6</v>
      </c>
      <c r="L137" s="89">
        <v>0</v>
      </c>
      <c r="M137" s="90">
        <f t="shared" si="5"/>
        <v>15120.6</v>
      </c>
      <c r="N137" s="91">
        <v>43.5</v>
      </c>
    </row>
    <row r="138" spans="1:14" ht="15" customHeight="1">
      <c r="A138" s="119">
        <v>129</v>
      </c>
      <c r="B138" s="85" t="s">
        <v>275</v>
      </c>
      <c r="C138" s="86">
        <v>1955</v>
      </c>
      <c r="D138" s="86">
        <v>63</v>
      </c>
      <c r="E138" s="87">
        <v>349.6</v>
      </c>
      <c r="F138" s="86">
        <v>8</v>
      </c>
      <c r="G138" s="86">
        <v>2</v>
      </c>
      <c r="H138" s="86">
        <v>3</v>
      </c>
      <c r="I138" s="87">
        <v>349.6</v>
      </c>
      <c r="J138" s="88">
        <f t="shared" si="7"/>
        <v>349.6</v>
      </c>
      <c r="K138" s="89">
        <f t="shared" si="8"/>
        <v>15207.6</v>
      </c>
      <c r="L138" s="89">
        <v>0</v>
      </c>
      <c r="M138" s="90">
        <f t="shared" ref="M138:M201" si="9">K138</f>
        <v>15207.6</v>
      </c>
      <c r="N138" s="91">
        <v>43.5</v>
      </c>
    </row>
    <row r="139" spans="1:14" ht="15" customHeight="1">
      <c r="A139" s="119">
        <v>130</v>
      </c>
      <c r="B139" s="85" t="s">
        <v>276</v>
      </c>
      <c r="C139" s="86">
        <v>1955</v>
      </c>
      <c r="D139" s="86">
        <v>63</v>
      </c>
      <c r="E139" s="87">
        <v>356.6</v>
      </c>
      <c r="F139" s="86">
        <v>8</v>
      </c>
      <c r="G139" s="86">
        <v>10</v>
      </c>
      <c r="H139" s="86">
        <v>23</v>
      </c>
      <c r="I139" s="87">
        <v>356.6</v>
      </c>
      <c r="J139" s="88">
        <f t="shared" si="7"/>
        <v>356.6</v>
      </c>
      <c r="K139" s="89">
        <f t="shared" si="8"/>
        <v>15512.1</v>
      </c>
      <c r="L139" s="89">
        <v>0</v>
      </c>
      <c r="M139" s="90">
        <f t="shared" si="9"/>
        <v>15512.1</v>
      </c>
      <c r="N139" s="91">
        <v>43.5</v>
      </c>
    </row>
    <row r="140" spans="1:14" ht="15" customHeight="1">
      <c r="A140" s="119">
        <v>131</v>
      </c>
      <c r="B140" s="85" t="s">
        <v>277</v>
      </c>
      <c r="C140" s="86">
        <v>1955</v>
      </c>
      <c r="D140" s="86">
        <v>62</v>
      </c>
      <c r="E140" s="87">
        <v>354.4</v>
      </c>
      <c r="F140" s="86">
        <v>8</v>
      </c>
      <c r="G140" s="86">
        <v>12</v>
      </c>
      <c r="H140" s="86">
        <v>21</v>
      </c>
      <c r="I140" s="87">
        <v>354.4</v>
      </c>
      <c r="J140" s="88">
        <f t="shared" si="7"/>
        <v>354.4</v>
      </c>
      <c r="K140" s="89">
        <f t="shared" si="8"/>
        <v>15416.4</v>
      </c>
      <c r="L140" s="89">
        <v>0</v>
      </c>
      <c r="M140" s="90">
        <f t="shared" si="9"/>
        <v>15416.4</v>
      </c>
      <c r="N140" s="91">
        <v>43.5</v>
      </c>
    </row>
    <row r="141" spans="1:14" ht="15" customHeight="1">
      <c r="A141" s="119">
        <v>132</v>
      </c>
      <c r="B141" s="85" t="s">
        <v>278</v>
      </c>
      <c r="C141" s="86">
        <v>1955</v>
      </c>
      <c r="D141" s="86">
        <v>62</v>
      </c>
      <c r="E141" s="87">
        <v>353.2</v>
      </c>
      <c r="F141" s="86">
        <v>8</v>
      </c>
      <c r="G141" s="86">
        <v>13</v>
      </c>
      <c r="H141" s="86">
        <v>29</v>
      </c>
      <c r="I141" s="87">
        <v>353.2</v>
      </c>
      <c r="J141" s="88">
        <f t="shared" si="7"/>
        <v>353.2</v>
      </c>
      <c r="K141" s="89">
        <f t="shared" si="8"/>
        <v>15364.2</v>
      </c>
      <c r="L141" s="89">
        <v>0</v>
      </c>
      <c r="M141" s="90">
        <f t="shared" si="9"/>
        <v>15364.2</v>
      </c>
      <c r="N141" s="91">
        <v>43.5</v>
      </c>
    </row>
    <row r="142" spans="1:14" ht="15" customHeight="1">
      <c r="A142" s="119">
        <v>133</v>
      </c>
      <c r="B142" s="85" t="s">
        <v>279</v>
      </c>
      <c r="C142" s="86">
        <v>1955</v>
      </c>
      <c r="D142" s="86">
        <v>62</v>
      </c>
      <c r="E142" s="87">
        <v>435.5</v>
      </c>
      <c r="F142" s="86">
        <v>8</v>
      </c>
      <c r="G142" s="86">
        <v>12</v>
      </c>
      <c r="H142" s="86">
        <v>31</v>
      </c>
      <c r="I142" s="87">
        <v>435.5</v>
      </c>
      <c r="J142" s="88">
        <f t="shared" si="7"/>
        <v>435.5</v>
      </c>
      <c r="K142" s="89">
        <f t="shared" si="8"/>
        <v>18944.3</v>
      </c>
      <c r="L142" s="89">
        <v>0</v>
      </c>
      <c r="M142" s="90">
        <f t="shared" si="9"/>
        <v>18944.3</v>
      </c>
      <c r="N142" s="91">
        <v>43.5</v>
      </c>
    </row>
    <row r="143" spans="1:14" ht="15" customHeight="1">
      <c r="A143" s="119">
        <v>134</v>
      </c>
      <c r="B143" s="85" t="s">
        <v>280</v>
      </c>
      <c r="C143" s="86">
        <v>1955</v>
      </c>
      <c r="D143" s="86">
        <v>62</v>
      </c>
      <c r="E143" s="87">
        <v>339.6</v>
      </c>
      <c r="F143" s="86">
        <v>8</v>
      </c>
      <c r="G143" s="86">
        <v>11</v>
      </c>
      <c r="H143" s="86">
        <v>24</v>
      </c>
      <c r="I143" s="87">
        <v>339.6</v>
      </c>
      <c r="J143" s="88">
        <f t="shared" si="7"/>
        <v>339.6</v>
      </c>
      <c r="K143" s="89">
        <f t="shared" si="8"/>
        <v>14772.6</v>
      </c>
      <c r="L143" s="89">
        <v>0</v>
      </c>
      <c r="M143" s="90">
        <f t="shared" si="9"/>
        <v>14772.6</v>
      </c>
      <c r="N143" s="91">
        <v>43.5</v>
      </c>
    </row>
    <row r="144" spans="1:14" ht="15" customHeight="1">
      <c r="A144" s="119">
        <v>135</v>
      </c>
      <c r="B144" s="85" t="s">
        <v>281</v>
      </c>
      <c r="C144" s="86">
        <v>1955</v>
      </c>
      <c r="D144" s="86">
        <v>62</v>
      </c>
      <c r="E144" s="87">
        <v>348.7</v>
      </c>
      <c r="F144" s="86">
        <v>8</v>
      </c>
      <c r="G144" s="86">
        <v>14</v>
      </c>
      <c r="H144" s="86">
        <v>28</v>
      </c>
      <c r="I144" s="87">
        <v>348.7</v>
      </c>
      <c r="J144" s="88">
        <f t="shared" si="7"/>
        <v>348.7</v>
      </c>
      <c r="K144" s="89">
        <f t="shared" si="8"/>
        <v>15168.5</v>
      </c>
      <c r="L144" s="89">
        <v>0</v>
      </c>
      <c r="M144" s="90">
        <f t="shared" si="9"/>
        <v>15168.5</v>
      </c>
      <c r="N144" s="91">
        <v>43.5</v>
      </c>
    </row>
    <row r="145" spans="1:14" ht="15" customHeight="1">
      <c r="A145" s="119">
        <v>136</v>
      </c>
      <c r="B145" s="85" t="s">
        <v>282</v>
      </c>
      <c r="C145" s="86">
        <v>1955</v>
      </c>
      <c r="D145" s="86">
        <v>62</v>
      </c>
      <c r="E145" s="87">
        <v>441</v>
      </c>
      <c r="F145" s="86">
        <v>8</v>
      </c>
      <c r="G145" s="86">
        <v>10</v>
      </c>
      <c r="H145" s="86">
        <v>26</v>
      </c>
      <c r="I145" s="87">
        <v>441</v>
      </c>
      <c r="J145" s="88">
        <f t="shared" si="7"/>
        <v>441</v>
      </c>
      <c r="K145" s="89">
        <f t="shared" si="8"/>
        <v>19183.5</v>
      </c>
      <c r="L145" s="89">
        <v>0</v>
      </c>
      <c r="M145" s="90">
        <f t="shared" si="9"/>
        <v>19183.5</v>
      </c>
      <c r="N145" s="91">
        <v>43.5</v>
      </c>
    </row>
    <row r="146" spans="1:14" ht="15" customHeight="1">
      <c r="A146" s="119">
        <v>137</v>
      </c>
      <c r="B146" s="85" t="s">
        <v>283</v>
      </c>
      <c r="C146" s="86">
        <v>1955</v>
      </c>
      <c r="D146" s="86">
        <v>62</v>
      </c>
      <c r="E146" s="87">
        <v>429.9</v>
      </c>
      <c r="F146" s="86">
        <v>8</v>
      </c>
      <c r="G146" s="86">
        <v>11</v>
      </c>
      <c r="H146" s="86">
        <v>19</v>
      </c>
      <c r="I146" s="87">
        <v>429.9</v>
      </c>
      <c r="J146" s="88">
        <f t="shared" si="7"/>
        <v>429.9</v>
      </c>
      <c r="K146" s="89">
        <f t="shared" si="8"/>
        <v>18700.7</v>
      </c>
      <c r="L146" s="89">
        <v>0</v>
      </c>
      <c r="M146" s="90">
        <f t="shared" si="9"/>
        <v>18700.7</v>
      </c>
      <c r="N146" s="91">
        <v>43.5</v>
      </c>
    </row>
    <row r="147" spans="1:14" ht="15" customHeight="1">
      <c r="A147" s="119">
        <v>138</v>
      </c>
      <c r="B147" s="85" t="s">
        <v>285</v>
      </c>
      <c r="C147" s="86">
        <v>1955</v>
      </c>
      <c r="D147" s="86">
        <v>61</v>
      </c>
      <c r="E147" s="87">
        <v>338.1</v>
      </c>
      <c r="F147" s="86">
        <v>8</v>
      </c>
      <c r="G147" s="86">
        <v>15</v>
      </c>
      <c r="H147" s="86">
        <v>23</v>
      </c>
      <c r="I147" s="87">
        <v>338.1</v>
      </c>
      <c r="J147" s="88">
        <f t="shared" si="7"/>
        <v>338.1</v>
      </c>
      <c r="K147" s="89">
        <f t="shared" si="8"/>
        <v>14707.4</v>
      </c>
      <c r="L147" s="89">
        <v>0</v>
      </c>
      <c r="M147" s="90">
        <f t="shared" si="9"/>
        <v>14707.4</v>
      </c>
      <c r="N147" s="91">
        <v>43.5</v>
      </c>
    </row>
    <row r="148" spans="1:14" ht="15" customHeight="1">
      <c r="A148" s="119">
        <v>139</v>
      </c>
      <c r="B148" s="85" t="s">
        <v>286</v>
      </c>
      <c r="C148" s="86">
        <v>1955</v>
      </c>
      <c r="D148" s="86">
        <v>61</v>
      </c>
      <c r="E148" s="87">
        <v>419.8</v>
      </c>
      <c r="F148" s="86">
        <v>8</v>
      </c>
      <c r="G148" s="86">
        <v>1</v>
      </c>
      <c r="H148" s="86">
        <v>2</v>
      </c>
      <c r="I148" s="87">
        <v>419.8</v>
      </c>
      <c r="J148" s="88">
        <f t="shared" si="7"/>
        <v>419.8</v>
      </c>
      <c r="K148" s="89">
        <f t="shared" si="8"/>
        <v>18261.3</v>
      </c>
      <c r="L148" s="89">
        <v>0</v>
      </c>
      <c r="M148" s="90">
        <f t="shared" si="9"/>
        <v>18261.3</v>
      </c>
      <c r="N148" s="91">
        <v>43.5</v>
      </c>
    </row>
    <row r="149" spans="1:14" ht="15" customHeight="1">
      <c r="A149" s="119">
        <v>140</v>
      </c>
      <c r="B149" s="85" t="s">
        <v>287</v>
      </c>
      <c r="C149" s="86">
        <v>1955</v>
      </c>
      <c r="D149" s="86">
        <v>61</v>
      </c>
      <c r="E149" s="87">
        <v>439.9</v>
      </c>
      <c r="F149" s="86">
        <v>8</v>
      </c>
      <c r="G149" s="86">
        <v>13</v>
      </c>
      <c r="H149" s="86">
        <v>23</v>
      </c>
      <c r="I149" s="87">
        <v>439.9</v>
      </c>
      <c r="J149" s="88">
        <f t="shared" si="7"/>
        <v>439.9</v>
      </c>
      <c r="K149" s="89">
        <f t="shared" si="8"/>
        <v>19135.7</v>
      </c>
      <c r="L149" s="89">
        <v>0</v>
      </c>
      <c r="M149" s="90">
        <f t="shared" si="9"/>
        <v>19135.7</v>
      </c>
      <c r="N149" s="91">
        <v>43.5</v>
      </c>
    </row>
    <row r="150" spans="1:14" ht="15" customHeight="1">
      <c r="A150" s="119">
        <v>141</v>
      </c>
      <c r="B150" s="85" t="s">
        <v>288</v>
      </c>
      <c r="C150" s="86">
        <v>1955</v>
      </c>
      <c r="D150" s="86">
        <v>61</v>
      </c>
      <c r="E150" s="87">
        <v>439.8</v>
      </c>
      <c r="F150" s="86">
        <v>8</v>
      </c>
      <c r="G150" s="86">
        <v>11</v>
      </c>
      <c r="H150" s="86">
        <v>22</v>
      </c>
      <c r="I150" s="87">
        <v>439.8</v>
      </c>
      <c r="J150" s="88">
        <f t="shared" si="7"/>
        <v>439.8</v>
      </c>
      <c r="K150" s="89">
        <f t="shared" si="8"/>
        <v>19131.3</v>
      </c>
      <c r="L150" s="89">
        <v>0</v>
      </c>
      <c r="M150" s="90">
        <f t="shared" si="9"/>
        <v>19131.3</v>
      </c>
      <c r="N150" s="91">
        <v>43.5</v>
      </c>
    </row>
    <row r="151" spans="1:14" ht="15" customHeight="1">
      <c r="A151" s="119">
        <v>142</v>
      </c>
      <c r="B151" s="85" t="s">
        <v>289</v>
      </c>
      <c r="C151" s="86">
        <v>1955</v>
      </c>
      <c r="D151" s="86">
        <v>60</v>
      </c>
      <c r="E151" s="87">
        <v>351.5</v>
      </c>
      <c r="F151" s="86">
        <v>8</v>
      </c>
      <c r="G151" s="86">
        <v>14</v>
      </c>
      <c r="H151" s="86">
        <v>30</v>
      </c>
      <c r="I151" s="87">
        <v>351.5</v>
      </c>
      <c r="J151" s="88">
        <f t="shared" si="7"/>
        <v>351.5</v>
      </c>
      <c r="K151" s="89">
        <f t="shared" si="8"/>
        <v>15290.3</v>
      </c>
      <c r="L151" s="89">
        <v>0</v>
      </c>
      <c r="M151" s="90">
        <f t="shared" si="9"/>
        <v>15290.3</v>
      </c>
      <c r="N151" s="91">
        <v>43.5</v>
      </c>
    </row>
    <row r="152" spans="1:14" ht="15" customHeight="1">
      <c r="A152" s="119">
        <v>143</v>
      </c>
      <c r="B152" s="85" t="s">
        <v>290</v>
      </c>
      <c r="C152" s="86">
        <v>1955</v>
      </c>
      <c r="D152" s="86">
        <v>60</v>
      </c>
      <c r="E152" s="87">
        <v>354.2</v>
      </c>
      <c r="F152" s="86">
        <v>8</v>
      </c>
      <c r="G152" s="86">
        <v>15</v>
      </c>
      <c r="H152" s="86">
        <v>27</v>
      </c>
      <c r="I152" s="87">
        <v>354.2</v>
      </c>
      <c r="J152" s="88">
        <f t="shared" si="7"/>
        <v>354.2</v>
      </c>
      <c r="K152" s="89">
        <f t="shared" si="8"/>
        <v>15407.7</v>
      </c>
      <c r="L152" s="89">
        <v>0</v>
      </c>
      <c r="M152" s="90">
        <f t="shared" si="9"/>
        <v>15407.7</v>
      </c>
      <c r="N152" s="91">
        <v>43.5</v>
      </c>
    </row>
    <row r="153" spans="1:14" ht="15" customHeight="1">
      <c r="A153" s="119">
        <v>144</v>
      </c>
      <c r="B153" s="85" t="s">
        <v>291</v>
      </c>
      <c r="C153" s="86">
        <v>1955</v>
      </c>
      <c r="D153" s="86">
        <v>60</v>
      </c>
      <c r="E153" s="87">
        <v>429.2</v>
      </c>
      <c r="F153" s="86">
        <v>8</v>
      </c>
      <c r="G153" s="86">
        <v>15</v>
      </c>
      <c r="H153" s="86">
        <v>27</v>
      </c>
      <c r="I153" s="87">
        <v>429.2</v>
      </c>
      <c r="J153" s="88">
        <f t="shared" si="7"/>
        <v>429.2</v>
      </c>
      <c r="K153" s="89">
        <f t="shared" si="8"/>
        <v>18670.2</v>
      </c>
      <c r="L153" s="89">
        <v>0</v>
      </c>
      <c r="M153" s="90">
        <f t="shared" si="9"/>
        <v>18670.2</v>
      </c>
      <c r="N153" s="91">
        <v>43.5</v>
      </c>
    </row>
    <row r="154" spans="1:14" ht="15" customHeight="1">
      <c r="A154" s="119">
        <v>145</v>
      </c>
      <c r="B154" s="85" t="s">
        <v>292</v>
      </c>
      <c r="C154" s="86">
        <v>1955</v>
      </c>
      <c r="D154" s="86">
        <v>59</v>
      </c>
      <c r="E154" s="87">
        <v>358.7</v>
      </c>
      <c r="F154" s="86">
        <v>8</v>
      </c>
      <c r="G154" s="86">
        <v>11</v>
      </c>
      <c r="H154" s="86">
        <v>28</v>
      </c>
      <c r="I154" s="87">
        <v>358.7</v>
      </c>
      <c r="J154" s="88">
        <f t="shared" si="7"/>
        <v>358.7</v>
      </c>
      <c r="K154" s="89">
        <f t="shared" si="8"/>
        <v>15603.5</v>
      </c>
      <c r="L154" s="89">
        <v>0</v>
      </c>
      <c r="M154" s="90">
        <f t="shared" si="9"/>
        <v>15603.5</v>
      </c>
      <c r="N154" s="91">
        <v>43.5</v>
      </c>
    </row>
    <row r="155" spans="1:14" ht="15" customHeight="1">
      <c r="A155" s="119">
        <v>146</v>
      </c>
      <c r="B155" s="85" t="s">
        <v>294</v>
      </c>
      <c r="C155" s="86">
        <v>1955</v>
      </c>
      <c r="D155" s="86">
        <v>59</v>
      </c>
      <c r="E155" s="87">
        <v>354.1</v>
      </c>
      <c r="F155" s="86">
        <v>8</v>
      </c>
      <c r="G155" s="86">
        <v>10</v>
      </c>
      <c r="H155" s="86">
        <v>18</v>
      </c>
      <c r="I155" s="87">
        <v>354.1</v>
      </c>
      <c r="J155" s="88">
        <f t="shared" si="7"/>
        <v>354.1</v>
      </c>
      <c r="K155" s="89">
        <f t="shared" si="8"/>
        <v>15403.4</v>
      </c>
      <c r="L155" s="89">
        <v>0</v>
      </c>
      <c r="M155" s="90">
        <f t="shared" si="9"/>
        <v>15403.4</v>
      </c>
      <c r="N155" s="91">
        <v>43.5</v>
      </c>
    </row>
    <row r="156" spans="1:14" ht="15" customHeight="1">
      <c r="A156" s="119">
        <v>147</v>
      </c>
      <c r="B156" s="85" t="s">
        <v>295</v>
      </c>
      <c r="C156" s="86">
        <v>1955</v>
      </c>
      <c r="D156" s="86">
        <v>58</v>
      </c>
      <c r="E156" s="87">
        <v>336.5</v>
      </c>
      <c r="F156" s="86">
        <v>8</v>
      </c>
      <c r="G156" s="86">
        <v>11</v>
      </c>
      <c r="H156" s="86">
        <v>30</v>
      </c>
      <c r="I156" s="87">
        <v>336.5</v>
      </c>
      <c r="J156" s="88">
        <f t="shared" si="7"/>
        <v>336.5</v>
      </c>
      <c r="K156" s="89">
        <f t="shared" si="8"/>
        <v>14637.8</v>
      </c>
      <c r="L156" s="89">
        <v>0</v>
      </c>
      <c r="M156" s="90">
        <f t="shared" si="9"/>
        <v>14637.8</v>
      </c>
      <c r="N156" s="91">
        <v>43.5</v>
      </c>
    </row>
    <row r="157" spans="1:14" ht="15" customHeight="1">
      <c r="A157" s="119">
        <v>148</v>
      </c>
      <c r="B157" s="85" t="s">
        <v>296</v>
      </c>
      <c r="C157" s="86">
        <v>1955</v>
      </c>
      <c r="D157" s="86">
        <v>57</v>
      </c>
      <c r="E157" s="87">
        <v>351.2</v>
      </c>
      <c r="F157" s="86">
        <v>8</v>
      </c>
      <c r="G157" s="86">
        <v>11</v>
      </c>
      <c r="H157" s="86">
        <v>31</v>
      </c>
      <c r="I157" s="87">
        <v>351.2</v>
      </c>
      <c r="J157" s="88">
        <f t="shared" si="7"/>
        <v>351.2</v>
      </c>
      <c r="K157" s="89">
        <f t="shared" si="8"/>
        <v>15277.2</v>
      </c>
      <c r="L157" s="89">
        <v>0</v>
      </c>
      <c r="M157" s="90">
        <f t="shared" si="9"/>
        <v>15277.2</v>
      </c>
      <c r="N157" s="91">
        <v>43.5</v>
      </c>
    </row>
    <row r="158" spans="1:14" ht="15" customHeight="1">
      <c r="A158" s="119">
        <v>149</v>
      </c>
      <c r="B158" s="85" t="s">
        <v>297</v>
      </c>
      <c r="C158" s="86">
        <v>1955</v>
      </c>
      <c r="D158" s="86">
        <v>57</v>
      </c>
      <c r="E158" s="87">
        <v>401.8</v>
      </c>
      <c r="F158" s="86">
        <v>8</v>
      </c>
      <c r="G158" s="86">
        <v>4</v>
      </c>
      <c r="H158" s="86">
        <v>14</v>
      </c>
      <c r="I158" s="87">
        <v>401.8</v>
      </c>
      <c r="J158" s="88">
        <f t="shared" si="7"/>
        <v>401.8</v>
      </c>
      <c r="K158" s="89">
        <f t="shared" si="8"/>
        <v>17478.3</v>
      </c>
      <c r="L158" s="89">
        <v>0</v>
      </c>
      <c r="M158" s="90">
        <f t="shared" si="9"/>
        <v>17478.3</v>
      </c>
      <c r="N158" s="91">
        <v>43.5</v>
      </c>
    </row>
    <row r="159" spans="1:14" ht="15" customHeight="1">
      <c r="A159" s="119">
        <v>150</v>
      </c>
      <c r="B159" s="85" t="s">
        <v>298</v>
      </c>
      <c r="C159" s="86">
        <v>1955</v>
      </c>
      <c r="D159" s="86">
        <v>56</v>
      </c>
      <c r="E159" s="87">
        <v>434</v>
      </c>
      <c r="F159" s="86">
        <v>7</v>
      </c>
      <c r="G159" s="86">
        <v>10</v>
      </c>
      <c r="H159" s="86">
        <v>31</v>
      </c>
      <c r="I159" s="87">
        <v>434</v>
      </c>
      <c r="J159" s="88">
        <f t="shared" si="7"/>
        <v>434</v>
      </c>
      <c r="K159" s="89">
        <f t="shared" si="8"/>
        <v>18879</v>
      </c>
      <c r="L159" s="89">
        <v>0</v>
      </c>
      <c r="M159" s="90">
        <f t="shared" si="9"/>
        <v>18879</v>
      </c>
      <c r="N159" s="91">
        <v>43.5</v>
      </c>
    </row>
    <row r="160" spans="1:14" ht="15" customHeight="1">
      <c r="A160" s="119">
        <v>151</v>
      </c>
      <c r="B160" s="85" t="s">
        <v>299</v>
      </c>
      <c r="C160" s="86">
        <v>1955</v>
      </c>
      <c r="D160" s="86">
        <v>55</v>
      </c>
      <c r="E160" s="87">
        <v>353.4</v>
      </c>
      <c r="F160" s="86">
        <v>8</v>
      </c>
      <c r="G160" s="86">
        <v>8</v>
      </c>
      <c r="H160" s="86">
        <v>15</v>
      </c>
      <c r="I160" s="87">
        <v>353.4</v>
      </c>
      <c r="J160" s="88">
        <f t="shared" si="7"/>
        <v>353.4</v>
      </c>
      <c r="K160" s="89">
        <f t="shared" si="8"/>
        <v>15372.9</v>
      </c>
      <c r="L160" s="89">
        <v>0</v>
      </c>
      <c r="M160" s="90">
        <f t="shared" si="9"/>
        <v>15372.9</v>
      </c>
      <c r="N160" s="91">
        <v>43.5</v>
      </c>
    </row>
    <row r="161" spans="1:14" ht="15" customHeight="1">
      <c r="A161" s="119">
        <v>152</v>
      </c>
      <c r="B161" s="85" t="s">
        <v>300</v>
      </c>
      <c r="C161" s="86">
        <v>1955</v>
      </c>
      <c r="D161" s="86">
        <v>55</v>
      </c>
      <c r="E161" s="87">
        <v>348.6</v>
      </c>
      <c r="F161" s="86">
        <v>8</v>
      </c>
      <c r="G161" s="86">
        <v>12</v>
      </c>
      <c r="H161" s="86">
        <v>32</v>
      </c>
      <c r="I161" s="87">
        <v>348.6</v>
      </c>
      <c r="J161" s="88">
        <f t="shared" si="7"/>
        <v>348.6</v>
      </c>
      <c r="K161" s="89">
        <f t="shared" si="8"/>
        <v>15164.1</v>
      </c>
      <c r="L161" s="89">
        <v>0</v>
      </c>
      <c r="M161" s="90">
        <f t="shared" si="9"/>
        <v>15164.1</v>
      </c>
      <c r="N161" s="91">
        <v>43.5</v>
      </c>
    </row>
    <row r="162" spans="1:14" ht="15" customHeight="1">
      <c r="A162" s="119">
        <v>153</v>
      </c>
      <c r="B162" s="85" t="s">
        <v>301</v>
      </c>
      <c r="C162" s="86">
        <v>1955</v>
      </c>
      <c r="D162" s="86">
        <v>54</v>
      </c>
      <c r="E162" s="87">
        <v>391.9</v>
      </c>
      <c r="F162" s="86">
        <v>8</v>
      </c>
      <c r="G162" s="86">
        <v>9</v>
      </c>
      <c r="H162" s="86">
        <v>23</v>
      </c>
      <c r="I162" s="87">
        <v>391.9</v>
      </c>
      <c r="J162" s="88">
        <f t="shared" si="7"/>
        <v>391.9</v>
      </c>
      <c r="K162" s="89">
        <f t="shared" si="8"/>
        <v>17047.7</v>
      </c>
      <c r="L162" s="89">
        <v>0</v>
      </c>
      <c r="M162" s="90">
        <f t="shared" si="9"/>
        <v>17047.7</v>
      </c>
      <c r="N162" s="91">
        <v>43.5</v>
      </c>
    </row>
    <row r="163" spans="1:14" ht="15" customHeight="1">
      <c r="A163" s="119">
        <v>154</v>
      </c>
      <c r="B163" s="85" t="s">
        <v>302</v>
      </c>
      <c r="C163" s="86">
        <v>1955</v>
      </c>
      <c r="D163" s="86">
        <v>40</v>
      </c>
      <c r="E163" s="87">
        <v>354.6</v>
      </c>
      <c r="F163" s="86">
        <v>8</v>
      </c>
      <c r="G163" s="86">
        <v>8</v>
      </c>
      <c r="H163" s="86">
        <v>21</v>
      </c>
      <c r="I163" s="87">
        <v>354.6</v>
      </c>
      <c r="J163" s="88">
        <f t="shared" si="7"/>
        <v>354.6</v>
      </c>
      <c r="K163" s="89">
        <f t="shared" si="8"/>
        <v>15425.1</v>
      </c>
      <c r="L163" s="89">
        <v>0</v>
      </c>
      <c r="M163" s="90">
        <f t="shared" si="9"/>
        <v>15425.1</v>
      </c>
      <c r="N163" s="91">
        <v>43.5</v>
      </c>
    </row>
    <row r="164" spans="1:14" ht="15" customHeight="1">
      <c r="A164" s="119">
        <v>155</v>
      </c>
      <c r="B164" s="85" t="s">
        <v>303</v>
      </c>
      <c r="C164" s="86">
        <v>1956</v>
      </c>
      <c r="D164" s="86">
        <v>67</v>
      </c>
      <c r="E164" s="87">
        <v>436</v>
      </c>
      <c r="F164" s="86">
        <v>8</v>
      </c>
      <c r="G164" s="86">
        <v>13</v>
      </c>
      <c r="H164" s="86">
        <v>21</v>
      </c>
      <c r="I164" s="87">
        <v>436</v>
      </c>
      <c r="J164" s="88">
        <f t="shared" si="7"/>
        <v>436</v>
      </c>
      <c r="K164" s="89">
        <f t="shared" si="8"/>
        <v>18966</v>
      </c>
      <c r="L164" s="89">
        <v>0</v>
      </c>
      <c r="M164" s="90">
        <f t="shared" si="9"/>
        <v>18966</v>
      </c>
      <c r="N164" s="91">
        <v>43.5</v>
      </c>
    </row>
    <row r="165" spans="1:14" ht="15" customHeight="1">
      <c r="A165" s="119">
        <v>156</v>
      </c>
      <c r="B165" s="85" t="s">
        <v>304</v>
      </c>
      <c r="C165" s="86">
        <v>1956</v>
      </c>
      <c r="D165" s="86">
        <v>67</v>
      </c>
      <c r="E165" s="87">
        <v>439.7</v>
      </c>
      <c r="F165" s="86">
        <v>8</v>
      </c>
      <c r="G165" s="86">
        <v>8</v>
      </c>
      <c r="H165" s="86">
        <v>22</v>
      </c>
      <c r="I165" s="87">
        <v>439.7</v>
      </c>
      <c r="J165" s="88">
        <f t="shared" si="7"/>
        <v>439.7</v>
      </c>
      <c r="K165" s="89">
        <f t="shared" si="8"/>
        <v>19127</v>
      </c>
      <c r="L165" s="89">
        <v>0</v>
      </c>
      <c r="M165" s="90">
        <f t="shared" si="9"/>
        <v>19127</v>
      </c>
      <c r="N165" s="91">
        <v>43.5</v>
      </c>
    </row>
    <row r="166" spans="1:14" ht="15" customHeight="1">
      <c r="A166" s="119">
        <v>157</v>
      </c>
      <c r="B166" s="85" t="s">
        <v>305</v>
      </c>
      <c r="C166" s="86">
        <v>1956</v>
      </c>
      <c r="D166" s="86">
        <v>66</v>
      </c>
      <c r="E166" s="87">
        <v>353.5</v>
      </c>
      <c r="F166" s="86">
        <v>8</v>
      </c>
      <c r="G166" s="86">
        <v>12</v>
      </c>
      <c r="H166" s="86">
        <v>24</v>
      </c>
      <c r="I166" s="87">
        <v>353.5</v>
      </c>
      <c r="J166" s="88">
        <f t="shared" si="7"/>
        <v>353.5</v>
      </c>
      <c r="K166" s="89">
        <f t="shared" si="8"/>
        <v>15377.3</v>
      </c>
      <c r="L166" s="89">
        <v>0</v>
      </c>
      <c r="M166" s="90">
        <f t="shared" si="9"/>
        <v>15377.3</v>
      </c>
      <c r="N166" s="91">
        <v>43.5</v>
      </c>
    </row>
    <row r="167" spans="1:14" ht="15" customHeight="1">
      <c r="A167" s="119">
        <v>158</v>
      </c>
      <c r="B167" s="85" t="s">
        <v>306</v>
      </c>
      <c r="C167" s="86">
        <v>1956</v>
      </c>
      <c r="D167" s="86">
        <v>66</v>
      </c>
      <c r="E167" s="87">
        <v>355</v>
      </c>
      <c r="F167" s="86">
        <v>8</v>
      </c>
      <c r="G167" s="86">
        <v>11</v>
      </c>
      <c r="H167" s="86">
        <v>19</v>
      </c>
      <c r="I167" s="87">
        <v>355</v>
      </c>
      <c r="J167" s="88">
        <f t="shared" si="7"/>
        <v>355</v>
      </c>
      <c r="K167" s="89">
        <f t="shared" si="8"/>
        <v>15442.5</v>
      </c>
      <c r="L167" s="89">
        <v>0</v>
      </c>
      <c r="M167" s="90">
        <f t="shared" si="9"/>
        <v>15442.5</v>
      </c>
      <c r="N167" s="91">
        <v>43.5</v>
      </c>
    </row>
    <row r="168" spans="1:14" ht="15" customHeight="1">
      <c r="A168" s="119">
        <v>159</v>
      </c>
      <c r="B168" s="85" t="s">
        <v>307</v>
      </c>
      <c r="C168" s="86">
        <v>1956</v>
      </c>
      <c r="D168" s="86">
        <v>66</v>
      </c>
      <c r="E168" s="87">
        <v>432.3</v>
      </c>
      <c r="F168" s="86">
        <v>8</v>
      </c>
      <c r="G168" s="86">
        <v>12</v>
      </c>
      <c r="H168" s="86">
        <v>17</v>
      </c>
      <c r="I168" s="87">
        <v>432.3</v>
      </c>
      <c r="J168" s="88">
        <f t="shared" si="7"/>
        <v>432.3</v>
      </c>
      <c r="K168" s="89">
        <f t="shared" si="8"/>
        <v>18805.099999999999</v>
      </c>
      <c r="L168" s="89">
        <v>0</v>
      </c>
      <c r="M168" s="90">
        <f t="shared" si="9"/>
        <v>18805.099999999999</v>
      </c>
      <c r="N168" s="91">
        <v>43.5</v>
      </c>
    </row>
    <row r="169" spans="1:14" ht="15" customHeight="1">
      <c r="A169" s="119">
        <v>160</v>
      </c>
      <c r="B169" s="85" t="s">
        <v>308</v>
      </c>
      <c r="C169" s="86">
        <v>1956</v>
      </c>
      <c r="D169" s="86">
        <v>65</v>
      </c>
      <c r="E169" s="87">
        <v>176.6</v>
      </c>
      <c r="F169" s="86">
        <v>4</v>
      </c>
      <c r="G169" s="86">
        <v>5</v>
      </c>
      <c r="H169" s="86">
        <v>13</v>
      </c>
      <c r="I169" s="87">
        <v>176.6</v>
      </c>
      <c r="J169" s="88">
        <f t="shared" si="7"/>
        <v>176.6</v>
      </c>
      <c r="K169" s="89">
        <f t="shared" si="8"/>
        <v>7682.1</v>
      </c>
      <c r="L169" s="89">
        <v>0</v>
      </c>
      <c r="M169" s="90">
        <f t="shared" si="9"/>
        <v>7682.1</v>
      </c>
      <c r="N169" s="91">
        <v>43.5</v>
      </c>
    </row>
    <row r="170" spans="1:14" ht="15" customHeight="1">
      <c r="A170" s="119">
        <v>161</v>
      </c>
      <c r="B170" s="85" t="s">
        <v>309</v>
      </c>
      <c r="C170" s="86">
        <v>1956</v>
      </c>
      <c r="D170" s="86">
        <v>65</v>
      </c>
      <c r="E170" s="87">
        <v>436.6</v>
      </c>
      <c r="F170" s="86">
        <v>8</v>
      </c>
      <c r="G170" s="86">
        <v>11</v>
      </c>
      <c r="H170" s="86">
        <v>22</v>
      </c>
      <c r="I170" s="87">
        <v>436.6</v>
      </c>
      <c r="J170" s="88">
        <f t="shared" si="7"/>
        <v>436.6</v>
      </c>
      <c r="K170" s="89">
        <f t="shared" si="8"/>
        <v>18992.099999999999</v>
      </c>
      <c r="L170" s="89">
        <v>0</v>
      </c>
      <c r="M170" s="90">
        <f t="shared" si="9"/>
        <v>18992.099999999999</v>
      </c>
      <c r="N170" s="91">
        <v>43.5</v>
      </c>
    </row>
    <row r="171" spans="1:14" ht="15" customHeight="1">
      <c r="A171" s="119">
        <v>162</v>
      </c>
      <c r="B171" s="85" t="s">
        <v>310</v>
      </c>
      <c r="C171" s="86">
        <v>1956</v>
      </c>
      <c r="D171" s="86">
        <v>65</v>
      </c>
      <c r="E171" s="87">
        <v>437.6</v>
      </c>
      <c r="F171" s="86">
        <v>8</v>
      </c>
      <c r="G171" s="86">
        <v>8</v>
      </c>
      <c r="H171" s="86">
        <v>21</v>
      </c>
      <c r="I171" s="87">
        <v>437.6</v>
      </c>
      <c r="J171" s="88">
        <f t="shared" si="7"/>
        <v>437.6</v>
      </c>
      <c r="K171" s="89">
        <f t="shared" si="8"/>
        <v>19035.599999999999</v>
      </c>
      <c r="L171" s="89">
        <v>0</v>
      </c>
      <c r="M171" s="90">
        <f t="shared" si="9"/>
        <v>19035.599999999999</v>
      </c>
      <c r="N171" s="91">
        <v>43.5</v>
      </c>
    </row>
    <row r="172" spans="1:14" ht="15" customHeight="1">
      <c r="A172" s="119">
        <v>163</v>
      </c>
      <c r="B172" s="85" t="s">
        <v>311</v>
      </c>
      <c r="C172" s="86">
        <v>1956</v>
      </c>
      <c r="D172" s="86">
        <v>65</v>
      </c>
      <c r="E172" s="87">
        <v>352.1</v>
      </c>
      <c r="F172" s="86">
        <v>8</v>
      </c>
      <c r="G172" s="86">
        <v>11</v>
      </c>
      <c r="H172" s="86">
        <v>23</v>
      </c>
      <c r="I172" s="87">
        <v>352.1</v>
      </c>
      <c r="J172" s="88">
        <f t="shared" ref="J172:J202" si="10">I172</f>
        <v>352.1</v>
      </c>
      <c r="K172" s="89">
        <f t="shared" ref="K172:K202" si="11">J172*N172</f>
        <v>15316.4</v>
      </c>
      <c r="L172" s="89">
        <v>0</v>
      </c>
      <c r="M172" s="90">
        <f t="shared" si="9"/>
        <v>15316.4</v>
      </c>
      <c r="N172" s="91">
        <v>43.5</v>
      </c>
    </row>
    <row r="173" spans="1:14" ht="15" customHeight="1">
      <c r="A173" s="119">
        <v>164</v>
      </c>
      <c r="B173" s="85" t="s">
        <v>312</v>
      </c>
      <c r="C173" s="86">
        <v>1956</v>
      </c>
      <c r="D173" s="86">
        <v>65</v>
      </c>
      <c r="E173" s="87">
        <v>434.7</v>
      </c>
      <c r="F173" s="86">
        <v>8</v>
      </c>
      <c r="G173" s="86">
        <v>12</v>
      </c>
      <c r="H173" s="86">
        <v>16</v>
      </c>
      <c r="I173" s="87">
        <v>434.7</v>
      </c>
      <c r="J173" s="88">
        <f t="shared" si="10"/>
        <v>434.7</v>
      </c>
      <c r="K173" s="89">
        <f t="shared" si="11"/>
        <v>18909.5</v>
      </c>
      <c r="L173" s="89">
        <v>0</v>
      </c>
      <c r="M173" s="90">
        <f t="shared" si="9"/>
        <v>18909.5</v>
      </c>
      <c r="N173" s="91">
        <v>43.5</v>
      </c>
    </row>
    <row r="174" spans="1:14" ht="15" customHeight="1">
      <c r="A174" s="119">
        <v>165</v>
      </c>
      <c r="B174" s="85" t="s">
        <v>313</v>
      </c>
      <c r="C174" s="86">
        <v>1956</v>
      </c>
      <c r="D174" s="86">
        <v>64</v>
      </c>
      <c r="E174" s="87">
        <v>437.5</v>
      </c>
      <c r="F174" s="86">
        <v>8</v>
      </c>
      <c r="G174" s="86">
        <v>10</v>
      </c>
      <c r="H174" s="86">
        <v>30</v>
      </c>
      <c r="I174" s="87">
        <v>437.5</v>
      </c>
      <c r="J174" s="88">
        <f t="shared" si="10"/>
        <v>437.5</v>
      </c>
      <c r="K174" s="89">
        <f t="shared" si="11"/>
        <v>19031.3</v>
      </c>
      <c r="L174" s="89">
        <v>0</v>
      </c>
      <c r="M174" s="90">
        <f t="shared" si="9"/>
        <v>19031.3</v>
      </c>
      <c r="N174" s="91">
        <v>43.5</v>
      </c>
    </row>
    <row r="175" spans="1:14" ht="15" customHeight="1">
      <c r="A175" s="119">
        <v>166</v>
      </c>
      <c r="B175" s="85" t="s">
        <v>314</v>
      </c>
      <c r="C175" s="86">
        <v>1956</v>
      </c>
      <c r="D175" s="86">
        <v>64</v>
      </c>
      <c r="E175" s="87">
        <v>175.4</v>
      </c>
      <c r="F175" s="86">
        <v>4</v>
      </c>
      <c r="G175" s="86">
        <v>6</v>
      </c>
      <c r="H175" s="86">
        <v>8</v>
      </c>
      <c r="I175" s="87">
        <v>175.4</v>
      </c>
      <c r="J175" s="88">
        <f t="shared" si="10"/>
        <v>175.4</v>
      </c>
      <c r="K175" s="89">
        <f t="shared" si="11"/>
        <v>7629.9</v>
      </c>
      <c r="L175" s="89">
        <v>0</v>
      </c>
      <c r="M175" s="90">
        <f t="shared" si="9"/>
        <v>7629.9</v>
      </c>
      <c r="N175" s="91">
        <v>43.5</v>
      </c>
    </row>
    <row r="176" spans="1:14" ht="15" customHeight="1">
      <c r="A176" s="119">
        <v>167</v>
      </c>
      <c r="B176" s="85" t="s">
        <v>315</v>
      </c>
      <c r="C176" s="86">
        <v>1956</v>
      </c>
      <c r="D176" s="86">
        <v>64</v>
      </c>
      <c r="E176" s="87">
        <v>357.5</v>
      </c>
      <c r="F176" s="86">
        <v>8</v>
      </c>
      <c r="G176" s="86">
        <v>12</v>
      </c>
      <c r="H176" s="86">
        <v>20</v>
      </c>
      <c r="I176" s="87">
        <v>357.5</v>
      </c>
      <c r="J176" s="88">
        <f t="shared" si="10"/>
        <v>357.5</v>
      </c>
      <c r="K176" s="89">
        <f t="shared" si="11"/>
        <v>15551.3</v>
      </c>
      <c r="L176" s="89">
        <v>0</v>
      </c>
      <c r="M176" s="90">
        <f t="shared" si="9"/>
        <v>15551.3</v>
      </c>
      <c r="N176" s="91">
        <v>43.5</v>
      </c>
    </row>
    <row r="177" spans="1:14" ht="15" customHeight="1">
      <c r="A177" s="119">
        <v>168</v>
      </c>
      <c r="B177" s="85" t="s">
        <v>316</v>
      </c>
      <c r="C177" s="86">
        <v>1956</v>
      </c>
      <c r="D177" s="86">
        <v>64</v>
      </c>
      <c r="E177" s="87">
        <v>437.9</v>
      </c>
      <c r="F177" s="86">
        <v>8</v>
      </c>
      <c r="G177" s="86">
        <v>9</v>
      </c>
      <c r="H177" s="86">
        <v>16</v>
      </c>
      <c r="I177" s="87">
        <v>437.9</v>
      </c>
      <c r="J177" s="88">
        <f t="shared" si="10"/>
        <v>437.9</v>
      </c>
      <c r="K177" s="89">
        <f t="shared" si="11"/>
        <v>19048.7</v>
      </c>
      <c r="L177" s="89">
        <v>0</v>
      </c>
      <c r="M177" s="90">
        <f t="shared" si="9"/>
        <v>19048.7</v>
      </c>
      <c r="N177" s="91">
        <v>43.5</v>
      </c>
    </row>
    <row r="178" spans="1:14" ht="15" customHeight="1">
      <c r="A178" s="119">
        <v>169</v>
      </c>
      <c r="B178" s="85" t="s">
        <v>317</v>
      </c>
      <c r="C178" s="86">
        <v>1956</v>
      </c>
      <c r="D178" s="86">
        <v>64</v>
      </c>
      <c r="E178" s="87">
        <v>431.5</v>
      </c>
      <c r="F178" s="86">
        <v>8</v>
      </c>
      <c r="G178" s="86">
        <v>9</v>
      </c>
      <c r="H178" s="86">
        <v>27</v>
      </c>
      <c r="I178" s="87">
        <v>431.5</v>
      </c>
      <c r="J178" s="88">
        <f t="shared" si="10"/>
        <v>431.5</v>
      </c>
      <c r="K178" s="89">
        <f t="shared" si="11"/>
        <v>18770.3</v>
      </c>
      <c r="L178" s="89">
        <v>0</v>
      </c>
      <c r="M178" s="90">
        <f t="shared" si="9"/>
        <v>18770.3</v>
      </c>
      <c r="N178" s="91">
        <v>43.5</v>
      </c>
    </row>
    <row r="179" spans="1:14" ht="15" customHeight="1">
      <c r="A179" s="119">
        <v>170</v>
      </c>
      <c r="B179" s="85" t="s">
        <v>318</v>
      </c>
      <c r="C179" s="86">
        <v>1956</v>
      </c>
      <c r="D179" s="86">
        <v>64</v>
      </c>
      <c r="E179" s="87">
        <v>352.4</v>
      </c>
      <c r="F179" s="86">
        <v>8</v>
      </c>
      <c r="G179" s="86">
        <v>10</v>
      </c>
      <c r="H179" s="86">
        <v>20</v>
      </c>
      <c r="I179" s="87">
        <v>352.4</v>
      </c>
      <c r="J179" s="88">
        <f t="shared" si="10"/>
        <v>352.4</v>
      </c>
      <c r="K179" s="89">
        <f t="shared" si="11"/>
        <v>15329.4</v>
      </c>
      <c r="L179" s="89">
        <v>0</v>
      </c>
      <c r="M179" s="90">
        <f t="shared" si="9"/>
        <v>15329.4</v>
      </c>
      <c r="N179" s="91">
        <v>43.5</v>
      </c>
    </row>
    <row r="180" spans="1:14" ht="15" customHeight="1">
      <c r="A180" s="119">
        <v>171</v>
      </c>
      <c r="B180" s="85" t="s">
        <v>319</v>
      </c>
      <c r="C180" s="86">
        <v>1956</v>
      </c>
      <c r="D180" s="86">
        <v>64</v>
      </c>
      <c r="E180" s="87">
        <v>355.1</v>
      </c>
      <c r="F180" s="86">
        <v>8</v>
      </c>
      <c r="G180" s="86">
        <v>11</v>
      </c>
      <c r="H180" s="86">
        <v>25</v>
      </c>
      <c r="I180" s="87">
        <v>355.1</v>
      </c>
      <c r="J180" s="88">
        <f t="shared" si="10"/>
        <v>355.1</v>
      </c>
      <c r="K180" s="89">
        <f t="shared" si="11"/>
        <v>15446.9</v>
      </c>
      <c r="L180" s="89">
        <v>0</v>
      </c>
      <c r="M180" s="90">
        <f t="shared" si="9"/>
        <v>15446.9</v>
      </c>
      <c r="N180" s="91">
        <v>43.5</v>
      </c>
    </row>
    <row r="181" spans="1:14" ht="15" customHeight="1">
      <c r="A181" s="119">
        <v>172</v>
      </c>
      <c r="B181" s="85" t="s">
        <v>320</v>
      </c>
      <c r="C181" s="86">
        <v>1956</v>
      </c>
      <c r="D181" s="86">
        <v>64</v>
      </c>
      <c r="E181" s="87">
        <v>439.6</v>
      </c>
      <c r="F181" s="86">
        <v>8</v>
      </c>
      <c r="G181" s="86">
        <v>12</v>
      </c>
      <c r="H181" s="86">
        <v>28</v>
      </c>
      <c r="I181" s="87">
        <v>439.6</v>
      </c>
      <c r="J181" s="88">
        <f t="shared" si="10"/>
        <v>439.6</v>
      </c>
      <c r="K181" s="89">
        <f t="shared" si="11"/>
        <v>19122.599999999999</v>
      </c>
      <c r="L181" s="89">
        <v>0</v>
      </c>
      <c r="M181" s="90">
        <f t="shared" si="9"/>
        <v>19122.599999999999</v>
      </c>
      <c r="N181" s="91">
        <v>43.5</v>
      </c>
    </row>
    <row r="182" spans="1:14" ht="15" customHeight="1">
      <c r="A182" s="119">
        <v>173</v>
      </c>
      <c r="B182" s="85" t="s">
        <v>321</v>
      </c>
      <c r="C182" s="86">
        <v>1956</v>
      </c>
      <c r="D182" s="86">
        <v>63</v>
      </c>
      <c r="E182" s="87">
        <v>437.3</v>
      </c>
      <c r="F182" s="86">
        <v>8</v>
      </c>
      <c r="G182" s="86">
        <v>10</v>
      </c>
      <c r="H182" s="86">
        <v>25</v>
      </c>
      <c r="I182" s="87">
        <v>437.3</v>
      </c>
      <c r="J182" s="88">
        <f t="shared" si="10"/>
        <v>437.3</v>
      </c>
      <c r="K182" s="89">
        <f t="shared" si="11"/>
        <v>19022.599999999999</v>
      </c>
      <c r="L182" s="89">
        <v>0</v>
      </c>
      <c r="M182" s="90">
        <f t="shared" si="9"/>
        <v>19022.599999999999</v>
      </c>
      <c r="N182" s="91">
        <v>43.5</v>
      </c>
    </row>
    <row r="183" spans="1:14" ht="15" customHeight="1">
      <c r="A183" s="119">
        <v>174</v>
      </c>
      <c r="B183" s="85" t="s">
        <v>322</v>
      </c>
      <c r="C183" s="86">
        <v>1956</v>
      </c>
      <c r="D183" s="86">
        <v>63</v>
      </c>
      <c r="E183" s="87">
        <v>347.9</v>
      </c>
      <c r="F183" s="86">
        <v>8</v>
      </c>
      <c r="G183" s="86">
        <v>11</v>
      </c>
      <c r="H183" s="86">
        <v>16</v>
      </c>
      <c r="I183" s="87">
        <v>347.9</v>
      </c>
      <c r="J183" s="88">
        <f t="shared" si="10"/>
        <v>347.9</v>
      </c>
      <c r="K183" s="89">
        <f t="shared" si="11"/>
        <v>15133.7</v>
      </c>
      <c r="L183" s="89">
        <v>0</v>
      </c>
      <c r="M183" s="90">
        <f t="shared" si="9"/>
        <v>15133.7</v>
      </c>
      <c r="N183" s="91">
        <v>43.5</v>
      </c>
    </row>
    <row r="184" spans="1:14" ht="15" customHeight="1">
      <c r="A184" s="119">
        <v>175</v>
      </c>
      <c r="B184" s="85" t="s">
        <v>323</v>
      </c>
      <c r="C184" s="86">
        <v>1956</v>
      </c>
      <c r="D184" s="86">
        <v>63</v>
      </c>
      <c r="E184" s="87">
        <v>437.4</v>
      </c>
      <c r="F184" s="86">
        <v>8</v>
      </c>
      <c r="G184" s="86">
        <v>12</v>
      </c>
      <c r="H184" s="86">
        <v>20</v>
      </c>
      <c r="I184" s="87">
        <v>437.4</v>
      </c>
      <c r="J184" s="88">
        <f t="shared" si="10"/>
        <v>437.4</v>
      </c>
      <c r="K184" s="89">
        <f t="shared" si="11"/>
        <v>19026.900000000001</v>
      </c>
      <c r="L184" s="89">
        <v>0</v>
      </c>
      <c r="M184" s="90">
        <f t="shared" si="9"/>
        <v>19026.900000000001</v>
      </c>
      <c r="N184" s="91">
        <v>43.5</v>
      </c>
    </row>
    <row r="185" spans="1:14" ht="15" customHeight="1">
      <c r="A185" s="119">
        <v>176</v>
      </c>
      <c r="B185" s="85" t="s">
        <v>324</v>
      </c>
      <c r="C185" s="86">
        <v>1956</v>
      </c>
      <c r="D185" s="86">
        <v>63</v>
      </c>
      <c r="E185" s="87">
        <v>352.9</v>
      </c>
      <c r="F185" s="86">
        <v>8</v>
      </c>
      <c r="G185" s="86">
        <v>11</v>
      </c>
      <c r="H185" s="86">
        <v>18</v>
      </c>
      <c r="I185" s="87">
        <v>352.9</v>
      </c>
      <c r="J185" s="88">
        <f t="shared" si="10"/>
        <v>352.9</v>
      </c>
      <c r="K185" s="89">
        <f t="shared" si="11"/>
        <v>15351.2</v>
      </c>
      <c r="L185" s="89">
        <v>0</v>
      </c>
      <c r="M185" s="90">
        <f t="shared" si="9"/>
        <v>15351.2</v>
      </c>
      <c r="N185" s="91">
        <v>43.5</v>
      </c>
    </row>
    <row r="186" spans="1:14" ht="15" customHeight="1">
      <c r="A186" s="119">
        <v>177</v>
      </c>
      <c r="B186" s="85" t="s">
        <v>325</v>
      </c>
      <c r="C186" s="86">
        <v>1956</v>
      </c>
      <c r="D186" s="86">
        <v>63</v>
      </c>
      <c r="E186" s="87">
        <v>174.7</v>
      </c>
      <c r="F186" s="86">
        <v>4</v>
      </c>
      <c r="G186" s="86">
        <v>5</v>
      </c>
      <c r="H186" s="86">
        <v>8</v>
      </c>
      <c r="I186" s="87">
        <v>174.7</v>
      </c>
      <c r="J186" s="88">
        <f t="shared" si="10"/>
        <v>174.7</v>
      </c>
      <c r="K186" s="89">
        <f t="shared" si="11"/>
        <v>7599.5</v>
      </c>
      <c r="L186" s="89">
        <v>0</v>
      </c>
      <c r="M186" s="90">
        <f t="shared" si="9"/>
        <v>7599.5</v>
      </c>
      <c r="N186" s="91">
        <v>43.5</v>
      </c>
    </row>
    <row r="187" spans="1:14" ht="15" customHeight="1">
      <c r="A187" s="119">
        <v>178</v>
      </c>
      <c r="B187" s="85" t="s">
        <v>326</v>
      </c>
      <c r="C187" s="86">
        <v>1956</v>
      </c>
      <c r="D187" s="86">
        <v>63</v>
      </c>
      <c r="E187" s="87">
        <v>481.9</v>
      </c>
      <c r="F187" s="86">
        <v>8</v>
      </c>
      <c r="G187" s="86">
        <v>12</v>
      </c>
      <c r="H187" s="86">
        <v>18</v>
      </c>
      <c r="I187" s="87">
        <v>481.9</v>
      </c>
      <c r="J187" s="88">
        <f t="shared" si="10"/>
        <v>481.9</v>
      </c>
      <c r="K187" s="89">
        <f t="shared" si="11"/>
        <v>20962.7</v>
      </c>
      <c r="L187" s="89">
        <v>0</v>
      </c>
      <c r="M187" s="90">
        <f t="shared" si="9"/>
        <v>20962.7</v>
      </c>
      <c r="N187" s="91">
        <v>43.5</v>
      </c>
    </row>
    <row r="188" spans="1:14" ht="15" customHeight="1">
      <c r="A188" s="119">
        <v>179</v>
      </c>
      <c r="B188" s="85" t="s">
        <v>327</v>
      </c>
      <c r="C188" s="86">
        <v>1956</v>
      </c>
      <c r="D188" s="86">
        <v>63</v>
      </c>
      <c r="E188" s="87">
        <v>418</v>
      </c>
      <c r="F188" s="86">
        <v>8</v>
      </c>
      <c r="G188" s="86">
        <v>11</v>
      </c>
      <c r="H188" s="86">
        <v>20</v>
      </c>
      <c r="I188" s="87">
        <v>418</v>
      </c>
      <c r="J188" s="88">
        <f t="shared" si="10"/>
        <v>418</v>
      </c>
      <c r="K188" s="89">
        <f t="shared" si="11"/>
        <v>18183</v>
      </c>
      <c r="L188" s="89">
        <v>0</v>
      </c>
      <c r="M188" s="90">
        <f t="shared" si="9"/>
        <v>18183</v>
      </c>
      <c r="N188" s="91">
        <v>43.5</v>
      </c>
    </row>
    <row r="189" spans="1:14" ht="15" customHeight="1">
      <c r="A189" s="119">
        <v>180</v>
      </c>
      <c r="B189" s="85" t="s">
        <v>328</v>
      </c>
      <c r="C189" s="86">
        <v>1956</v>
      </c>
      <c r="D189" s="86">
        <v>63</v>
      </c>
      <c r="E189" s="87">
        <v>425.7</v>
      </c>
      <c r="F189" s="86">
        <v>8</v>
      </c>
      <c r="G189" s="86">
        <v>9</v>
      </c>
      <c r="H189" s="86">
        <v>35</v>
      </c>
      <c r="I189" s="87">
        <v>425.7</v>
      </c>
      <c r="J189" s="88">
        <f t="shared" si="10"/>
        <v>425.7</v>
      </c>
      <c r="K189" s="89">
        <f t="shared" si="11"/>
        <v>18518</v>
      </c>
      <c r="L189" s="89">
        <v>0</v>
      </c>
      <c r="M189" s="90">
        <f t="shared" si="9"/>
        <v>18518</v>
      </c>
      <c r="N189" s="91">
        <v>43.5</v>
      </c>
    </row>
    <row r="190" spans="1:14" ht="15" customHeight="1">
      <c r="A190" s="119">
        <v>181</v>
      </c>
      <c r="B190" s="85" t="s">
        <v>329</v>
      </c>
      <c r="C190" s="86">
        <v>1956</v>
      </c>
      <c r="D190" s="86">
        <v>63</v>
      </c>
      <c r="E190" s="87">
        <v>425.3</v>
      </c>
      <c r="F190" s="86">
        <v>8</v>
      </c>
      <c r="G190" s="86">
        <v>15</v>
      </c>
      <c r="H190" s="86">
        <v>25</v>
      </c>
      <c r="I190" s="87">
        <v>425.3</v>
      </c>
      <c r="J190" s="88">
        <f t="shared" si="10"/>
        <v>425.3</v>
      </c>
      <c r="K190" s="89">
        <f t="shared" si="11"/>
        <v>18500.599999999999</v>
      </c>
      <c r="L190" s="89">
        <v>0</v>
      </c>
      <c r="M190" s="90">
        <f t="shared" si="9"/>
        <v>18500.599999999999</v>
      </c>
      <c r="N190" s="91">
        <v>43.5</v>
      </c>
    </row>
    <row r="191" spans="1:14" ht="15" customHeight="1">
      <c r="A191" s="119">
        <v>182</v>
      </c>
      <c r="B191" s="85" t="s">
        <v>330</v>
      </c>
      <c r="C191" s="86">
        <v>1956</v>
      </c>
      <c r="D191" s="86">
        <v>62</v>
      </c>
      <c r="E191" s="87">
        <v>438.6</v>
      </c>
      <c r="F191" s="86">
        <v>8</v>
      </c>
      <c r="G191" s="86">
        <v>12</v>
      </c>
      <c r="H191" s="86">
        <v>19</v>
      </c>
      <c r="I191" s="87">
        <v>438.6</v>
      </c>
      <c r="J191" s="88">
        <f t="shared" si="10"/>
        <v>438.6</v>
      </c>
      <c r="K191" s="89">
        <f t="shared" si="11"/>
        <v>19079.099999999999</v>
      </c>
      <c r="L191" s="89">
        <v>0</v>
      </c>
      <c r="M191" s="90">
        <f t="shared" si="9"/>
        <v>19079.099999999999</v>
      </c>
      <c r="N191" s="91">
        <v>43.5</v>
      </c>
    </row>
    <row r="192" spans="1:14" ht="15" customHeight="1">
      <c r="A192" s="119">
        <v>183</v>
      </c>
      <c r="B192" s="85" t="s">
        <v>331</v>
      </c>
      <c r="C192" s="86">
        <v>1956</v>
      </c>
      <c r="D192" s="86">
        <v>62</v>
      </c>
      <c r="E192" s="87">
        <v>352.2</v>
      </c>
      <c r="F192" s="86">
        <v>8</v>
      </c>
      <c r="G192" s="86">
        <v>10</v>
      </c>
      <c r="H192" s="86">
        <v>22</v>
      </c>
      <c r="I192" s="87">
        <v>352.2</v>
      </c>
      <c r="J192" s="88">
        <f t="shared" si="10"/>
        <v>352.2</v>
      </c>
      <c r="K192" s="89">
        <f t="shared" si="11"/>
        <v>15320.7</v>
      </c>
      <c r="L192" s="89">
        <v>0</v>
      </c>
      <c r="M192" s="90">
        <f t="shared" si="9"/>
        <v>15320.7</v>
      </c>
      <c r="N192" s="91">
        <v>43.5</v>
      </c>
    </row>
    <row r="193" spans="1:19" ht="15" customHeight="1">
      <c r="A193" s="119">
        <v>184</v>
      </c>
      <c r="B193" s="85" t="s">
        <v>332</v>
      </c>
      <c r="C193" s="86">
        <v>1956</v>
      </c>
      <c r="D193" s="86">
        <v>62</v>
      </c>
      <c r="E193" s="87">
        <v>338.5</v>
      </c>
      <c r="F193" s="86">
        <v>8</v>
      </c>
      <c r="G193" s="86">
        <v>12</v>
      </c>
      <c r="H193" s="86">
        <v>34</v>
      </c>
      <c r="I193" s="87">
        <v>338.5</v>
      </c>
      <c r="J193" s="88">
        <f t="shared" si="10"/>
        <v>338.5</v>
      </c>
      <c r="K193" s="89">
        <f t="shared" si="11"/>
        <v>14724.8</v>
      </c>
      <c r="L193" s="89">
        <v>0</v>
      </c>
      <c r="M193" s="90">
        <f t="shared" si="9"/>
        <v>14724.8</v>
      </c>
      <c r="N193" s="91">
        <v>43.5</v>
      </c>
    </row>
    <row r="194" spans="1:19" ht="15" customHeight="1">
      <c r="A194" s="119">
        <v>185</v>
      </c>
      <c r="B194" s="85" t="s">
        <v>333</v>
      </c>
      <c r="C194" s="86">
        <v>1956</v>
      </c>
      <c r="D194" s="86">
        <v>62</v>
      </c>
      <c r="E194" s="87">
        <v>349.7</v>
      </c>
      <c r="F194" s="86">
        <v>8</v>
      </c>
      <c r="G194" s="86">
        <v>6</v>
      </c>
      <c r="H194" s="86">
        <v>8</v>
      </c>
      <c r="I194" s="87">
        <v>349.7</v>
      </c>
      <c r="J194" s="88">
        <f t="shared" si="10"/>
        <v>349.7</v>
      </c>
      <c r="K194" s="89">
        <f t="shared" si="11"/>
        <v>15212</v>
      </c>
      <c r="L194" s="89">
        <v>0</v>
      </c>
      <c r="M194" s="90">
        <f t="shared" si="9"/>
        <v>15212</v>
      </c>
      <c r="N194" s="91">
        <v>43.5</v>
      </c>
    </row>
    <row r="195" spans="1:19" ht="15" customHeight="1">
      <c r="A195" s="119">
        <v>186</v>
      </c>
      <c r="B195" s="85" t="s">
        <v>335</v>
      </c>
      <c r="C195" s="86">
        <v>1956</v>
      </c>
      <c r="D195" s="86">
        <v>61</v>
      </c>
      <c r="E195" s="87">
        <v>350.3</v>
      </c>
      <c r="F195" s="86">
        <v>8</v>
      </c>
      <c r="G195" s="86">
        <v>11</v>
      </c>
      <c r="H195" s="86">
        <v>26</v>
      </c>
      <c r="I195" s="87">
        <v>350.3</v>
      </c>
      <c r="J195" s="88">
        <f t="shared" si="10"/>
        <v>350.3</v>
      </c>
      <c r="K195" s="89">
        <f t="shared" si="11"/>
        <v>15238.1</v>
      </c>
      <c r="L195" s="89">
        <v>0</v>
      </c>
      <c r="M195" s="90">
        <f t="shared" si="9"/>
        <v>15238.1</v>
      </c>
      <c r="N195" s="91">
        <v>43.5</v>
      </c>
    </row>
    <row r="196" spans="1:19" ht="15" customHeight="1">
      <c r="A196" s="119">
        <v>187</v>
      </c>
      <c r="B196" s="85" t="s">
        <v>336</v>
      </c>
      <c r="C196" s="86">
        <v>1956</v>
      </c>
      <c r="D196" s="86">
        <v>61</v>
      </c>
      <c r="E196" s="87">
        <v>354.7</v>
      </c>
      <c r="F196" s="86">
        <v>8</v>
      </c>
      <c r="G196" s="86">
        <v>9</v>
      </c>
      <c r="H196" s="86">
        <v>22</v>
      </c>
      <c r="I196" s="87">
        <v>354.7</v>
      </c>
      <c r="J196" s="88">
        <f t="shared" si="10"/>
        <v>354.7</v>
      </c>
      <c r="K196" s="89">
        <f t="shared" si="11"/>
        <v>15429.5</v>
      </c>
      <c r="L196" s="89">
        <v>0</v>
      </c>
      <c r="M196" s="90">
        <f t="shared" si="9"/>
        <v>15429.5</v>
      </c>
      <c r="N196" s="91">
        <v>43.5</v>
      </c>
    </row>
    <row r="197" spans="1:19" ht="15" customHeight="1">
      <c r="A197" s="119">
        <v>188</v>
      </c>
      <c r="B197" s="85" t="s">
        <v>337</v>
      </c>
      <c r="C197" s="86">
        <v>1956</v>
      </c>
      <c r="D197" s="86">
        <v>61</v>
      </c>
      <c r="E197" s="87">
        <v>335</v>
      </c>
      <c r="F197" s="86">
        <v>8</v>
      </c>
      <c r="G197" s="86">
        <v>12</v>
      </c>
      <c r="H197" s="86">
        <v>19</v>
      </c>
      <c r="I197" s="87">
        <v>335</v>
      </c>
      <c r="J197" s="88">
        <f t="shared" si="10"/>
        <v>335</v>
      </c>
      <c r="K197" s="89">
        <f t="shared" si="11"/>
        <v>14572.5</v>
      </c>
      <c r="L197" s="89">
        <v>0</v>
      </c>
      <c r="M197" s="90">
        <f t="shared" si="9"/>
        <v>14572.5</v>
      </c>
      <c r="N197" s="91">
        <v>43.5</v>
      </c>
    </row>
    <row r="198" spans="1:19" ht="15" customHeight="1">
      <c r="A198" s="119">
        <v>189</v>
      </c>
      <c r="B198" s="85" t="s">
        <v>338</v>
      </c>
      <c r="C198" s="86">
        <v>1956</v>
      </c>
      <c r="D198" s="86">
        <v>61</v>
      </c>
      <c r="E198" s="87">
        <v>438.6</v>
      </c>
      <c r="F198" s="86">
        <v>8</v>
      </c>
      <c r="G198" s="86">
        <v>15</v>
      </c>
      <c r="H198" s="86">
        <v>30</v>
      </c>
      <c r="I198" s="87">
        <v>438.6</v>
      </c>
      <c r="J198" s="88">
        <f t="shared" si="10"/>
        <v>438.6</v>
      </c>
      <c r="K198" s="89">
        <f t="shared" si="11"/>
        <v>19079.099999999999</v>
      </c>
      <c r="L198" s="89">
        <v>0</v>
      </c>
      <c r="M198" s="90">
        <f t="shared" si="9"/>
        <v>19079.099999999999</v>
      </c>
      <c r="N198" s="91">
        <v>43.5</v>
      </c>
      <c r="S198" s="120"/>
    </row>
    <row r="199" spans="1:19" ht="15" customHeight="1">
      <c r="A199" s="119">
        <v>190</v>
      </c>
      <c r="B199" s="85" t="s">
        <v>339</v>
      </c>
      <c r="C199" s="86">
        <v>1956</v>
      </c>
      <c r="D199" s="86">
        <v>61</v>
      </c>
      <c r="E199" s="87">
        <v>440</v>
      </c>
      <c r="F199" s="86">
        <v>6</v>
      </c>
      <c r="G199" s="86">
        <v>9</v>
      </c>
      <c r="H199" s="86">
        <v>18</v>
      </c>
      <c r="I199" s="87">
        <v>440</v>
      </c>
      <c r="J199" s="88">
        <f t="shared" si="10"/>
        <v>440</v>
      </c>
      <c r="K199" s="89">
        <f t="shared" si="11"/>
        <v>19140</v>
      </c>
      <c r="L199" s="89">
        <v>0</v>
      </c>
      <c r="M199" s="90">
        <f t="shared" si="9"/>
        <v>19140</v>
      </c>
      <c r="N199" s="91">
        <v>43.5</v>
      </c>
    </row>
    <row r="200" spans="1:19" ht="15" customHeight="1">
      <c r="A200" s="119">
        <v>191</v>
      </c>
      <c r="B200" s="85" t="s">
        <v>340</v>
      </c>
      <c r="C200" s="86">
        <v>1956</v>
      </c>
      <c r="D200" s="86">
        <v>61</v>
      </c>
      <c r="E200" s="87">
        <v>508.8</v>
      </c>
      <c r="F200" s="86">
        <v>8</v>
      </c>
      <c r="G200" s="86">
        <v>14</v>
      </c>
      <c r="H200" s="86">
        <v>18</v>
      </c>
      <c r="I200" s="87">
        <v>508.8</v>
      </c>
      <c r="J200" s="88">
        <f t="shared" si="10"/>
        <v>508.8</v>
      </c>
      <c r="K200" s="89">
        <f t="shared" si="11"/>
        <v>22132.799999999999</v>
      </c>
      <c r="L200" s="89">
        <v>0</v>
      </c>
      <c r="M200" s="90">
        <f t="shared" si="9"/>
        <v>22132.799999999999</v>
      </c>
      <c r="N200" s="91">
        <v>43.5</v>
      </c>
    </row>
    <row r="201" spans="1:19" ht="15" customHeight="1">
      <c r="A201" s="119">
        <v>192</v>
      </c>
      <c r="B201" s="85" t="s">
        <v>341</v>
      </c>
      <c r="C201" s="86">
        <v>1956</v>
      </c>
      <c r="D201" s="86">
        <v>60</v>
      </c>
      <c r="E201" s="87">
        <v>441</v>
      </c>
      <c r="F201" s="86">
        <v>8</v>
      </c>
      <c r="G201" s="86">
        <v>9</v>
      </c>
      <c r="H201" s="86">
        <v>24</v>
      </c>
      <c r="I201" s="87">
        <v>441</v>
      </c>
      <c r="J201" s="88">
        <f t="shared" si="10"/>
        <v>441</v>
      </c>
      <c r="K201" s="89">
        <f t="shared" si="11"/>
        <v>19183.5</v>
      </c>
      <c r="L201" s="89">
        <v>0</v>
      </c>
      <c r="M201" s="90">
        <f t="shared" si="9"/>
        <v>19183.5</v>
      </c>
      <c r="N201" s="91">
        <v>43.5</v>
      </c>
    </row>
    <row r="202" spans="1:19" ht="15" customHeight="1">
      <c r="A202" s="119">
        <v>193</v>
      </c>
      <c r="B202" s="85" t="s">
        <v>342</v>
      </c>
      <c r="C202" s="86">
        <v>1956</v>
      </c>
      <c r="D202" s="86">
        <v>60</v>
      </c>
      <c r="E202" s="87">
        <v>430.9</v>
      </c>
      <c r="F202" s="86">
        <v>8</v>
      </c>
      <c r="G202" s="86">
        <v>13</v>
      </c>
      <c r="H202" s="86">
        <v>26</v>
      </c>
      <c r="I202" s="87">
        <v>430.9</v>
      </c>
      <c r="J202" s="88">
        <f t="shared" si="10"/>
        <v>430.9</v>
      </c>
      <c r="K202" s="89">
        <f t="shared" si="11"/>
        <v>18744.2</v>
      </c>
      <c r="L202" s="89">
        <v>0</v>
      </c>
      <c r="M202" s="90">
        <f t="shared" ref="M202:M265" si="12">K202</f>
        <v>18744.2</v>
      </c>
      <c r="N202" s="91">
        <v>43.5</v>
      </c>
    </row>
    <row r="203" spans="1:19" ht="15" customHeight="1">
      <c r="A203" s="119">
        <v>194</v>
      </c>
      <c r="B203" s="85" t="s">
        <v>343</v>
      </c>
      <c r="C203" s="86">
        <v>1956</v>
      </c>
      <c r="D203" s="86">
        <v>60</v>
      </c>
      <c r="E203" s="87">
        <v>621.79999999999995</v>
      </c>
      <c r="F203" s="86">
        <v>8</v>
      </c>
      <c r="G203" s="86">
        <v>11</v>
      </c>
      <c r="H203" s="86">
        <v>23</v>
      </c>
      <c r="I203" s="87">
        <v>621.79999999999995</v>
      </c>
      <c r="J203" s="88">
        <f>I203</f>
        <v>621.79999999999995</v>
      </c>
      <c r="K203" s="89">
        <f t="shared" ref="K203:K263" si="13">J203*N203</f>
        <v>27048.3</v>
      </c>
      <c r="L203" s="89">
        <v>0</v>
      </c>
      <c r="M203" s="90">
        <f t="shared" si="12"/>
        <v>27048.3</v>
      </c>
      <c r="N203" s="91">
        <v>43.5</v>
      </c>
    </row>
    <row r="204" spans="1:19" ht="15" customHeight="1">
      <c r="A204" s="119">
        <v>195</v>
      </c>
      <c r="B204" s="85" t="s">
        <v>344</v>
      </c>
      <c r="C204" s="86">
        <v>1956</v>
      </c>
      <c r="D204" s="86">
        <v>60</v>
      </c>
      <c r="E204" s="87">
        <v>345</v>
      </c>
      <c r="F204" s="86">
        <v>8</v>
      </c>
      <c r="G204" s="86">
        <v>10</v>
      </c>
      <c r="H204" s="86">
        <v>17</v>
      </c>
      <c r="I204" s="87">
        <v>345</v>
      </c>
      <c r="J204" s="88">
        <f t="shared" ref="J204:J264" si="14">I204</f>
        <v>345</v>
      </c>
      <c r="K204" s="89">
        <f t="shared" si="13"/>
        <v>15007.5</v>
      </c>
      <c r="L204" s="89">
        <v>0</v>
      </c>
      <c r="M204" s="90">
        <f t="shared" si="12"/>
        <v>15007.5</v>
      </c>
      <c r="N204" s="91">
        <v>43.5</v>
      </c>
    </row>
    <row r="205" spans="1:19" ht="15" customHeight="1">
      <c r="A205" s="119">
        <v>196</v>
      </c>
      <c r="B205" s="85" t="s">
        <v>345</v>
      </c>
      <c r="C205" s="86">
        <v>1956</v>
      </c>
      <c r="D205" s="86">
        <v>59</v>
      </c>
      <c r="E205" s="87">
        <v>433</v>
      </c>
      <c r="F205" s="86">
        <v>8</v>
      </c>
      <c r="G205" s="86">
        <v>14</v>
      </c>
      <c r="H205" s="86">
        <v>32</v>
      </c>
      <c r="I205" s="87">
        <v>433</v>
      </c>
      <c r="J205" s="88">
        <f t="shared" si="14"/>
        <v>433</v>
      </c>
      <c r="K205" s="89">
        <f t="shared" si="13"/>
        <v>18835.5</v>
      </c>
      <c r="L205" s="89">
        <v>0</v>
      </c>
      <c r="M205" s="90">
        <f t="shared" si="12"/>
        <v>18835.5</v>
      </c>
      <c r="N205" s="91">
        <v>43.5</v>
      </c>
    </row>
    <row r="206" spans="1:19" ht="15" customHeight="1">
      <c r="A206" s="119">
        <v>197</v>
      </c>
      <c r="B206" s="85" t="s">
        <v>346</v>
      </c>
      <c r="C206" s="86">
        <v>1956</v>
      </c>
      <c r="D206" s="86">
        <v>59</v>
      </c>
      <c r="E206" s="87">
        <v>434.2</v>
      </c>
      <c r="F206" s="86">
        <v>8</v>
      </c>
      <c r="G206" s="86">
        <v>12</v>
      </c>
      <c r="H206" s="86">
        <v>22</v>
      </c>
      <c r="I206" s="87">
        <v>434.2</v>
      </c>
      <c r="J206" s="88">
        <f t="shared" si="14"/>
        <v>434.2</v>
      </c>
      <c r="K206" s="89">
        <f t="shared" si="13"/>
        <v>18887.7</v>
      </c>
      <c r="L206" s="89">
        <v>0</v>
      </c>
      <c r="M206" s="90">
        <f t="shared" si="12"/>
        <v>18887.7</v>
      </c>
      <c r="N206" s="91">
        <v>43.5</v>
      </c>
    </row>
    <row r="207" spans="1:19" ht="15" customHeight="1">
      <c r="A207" s="119">
        <v>198</v>
      </c>
      <c r="B207" s="85" t="s">
        <v>347</v>
      </c>
      <c r="C207" s="86">
        <v>1956</v>
      </c>
      <c r="D207" s="86">
        <v>59</v>
      </c>
      <c r="E207" s="87">
        <v>176.1</v>
      </c>
      <c r="F207" s="86">
        <v>4</v>
      </c>
      <c r="G207" s="86">
        <v>5</v>
      </c>
      <c r="H207" s="86">
        <v>8</v>
      </c>
      <c r="I207" s="87">
        <v>176.1</v>
      </c>
      <c r="J207" s="88">
        <f t="shared" si="14"/>
        <v>176.1</v>
      </c>
      <c r="K207" s="89">
        <f t="shared" si="13"/>
        <v>7660.4</v>
      </c>
      <c r="L207" s="89">
        <v>0</v>
      </c>
      <c r="M207" s="90">
        <f t="shared" si="12"/>
        <v>7660.4</v>
      </c>
      <c r="N207" s="91">
        <v>43.5</v>
      </c>
    </row>
    <row r="208" spans="1:19" ht="15" customHeight="1">
      <c r="A208" s="119">
        <v>199</v>
      </c>
      <c r="B208" s="85" t="s">
        <v>348</v>
      </c>
      <c r="C208" s="86">
        <v>1956</v>
      </c>
      <c r="D208" s="86">
        <v>57</v>
      </c>
      <c r="E208" s="87">
        <v>490.5</v>
      </c>
      <c r="F208" s="86">
        <v>8</v>
      </c>
      <c r="G208" s="86">
        <v>11</v>
      </c>
      <c r="H208" s="86">
        <v>28</v>
      </c>
      <c r="I208" s="87">
        <v>490.5</v>
      </c>
      <c r="J208" s="88">
        <f t="shared" si="14"/>
        <v>490.5</v>
      </c>
      <c r="K208" s="89">
        <f t="shared" si="13"/>
        <v>21336.799999999999</v>
      </c>
      <c r="L208" s="89">
        <v>0</v>
      </c>
      <c r="M208" s="90">
        <f t="shared" si="12"/>
        <v>21336.799999999999</v>
      </c>
      <c r="N208" s="91">
        <v>43.5</v>
      </c>
    </row>
    <row r="209" spans="1:14" ht="15" customHeight="1">
      <c r="A209" s="119">
        <v>200</v>
      </c>
      <c r="B209" s="85" t="s">
        <v>349</v>
      </c>
      <c r="C209" s="86">
        <v>1956</v>
      </c>
      <c r="D209" s="86">
        <v>56</v>
      </c>
      <c r="E209" s="87">
        <v>337.3</v>
      </c>
      <c r="F209" s="86">
        <v>8</v>
      </c>
      <c r="G209" s="86">
        <v>10</v>
      </c>
      <c r="H209" s="86">
        <v>16</v>
      </c>
      <c r="I209" s="87">
        <v>337.3</v>
      </c>
      <c r="J209" s="88">
        <f t="shared" si="14"/>
        <v>337.3</v>
      </c>
      <c r="K209" s="89">
        <f t="shared" si="13"/>
        <v>14672.6</v>
      </c>
      <c r="L209" s="89">
        <v>0</v>
      </c>
      <c r="M209" s="90">
        <f t="shared" si="12"/>
        <v>14672.6</v>
      </c>
      <c r="N209" s="91">
        <v>43.5</v>
      </c>
    </row>
    <row r="210" spans="1:14" ht="15" customHeight="1">
      <c r="A210" s="119">
        <v>201</v>
      </c>
      <c r="B210" s="85" t="s">
        <v>350</v>
      </c>
      <c r="C210" s="86">
        <v>1956</v>
      </c>
      <c r="D210" s="86">
        <v>56</v>
      </c>
      <c r="E210" s="87">
        <v>493.3</v>
      </c>
      <c r="F210" s="86">
        <v>8</v>
      </c>
      <c r="G210" s="86">
        <v>8</v>
      </c>
      <c r="H210" s="86">
        <v>29</v>
      </c>
      <c r="I210" s="87">
        <v>493.3</v>
      </c>
      <c r="J210" s="88">
        <f t="shared" si="14"/>
        <v>493.3</v>
      </c>
      <c r="K210" s="89">
        <f t="shared" si="13"/>
        <v>21458.6</v>
      </c>
      <c r="L210" s="89">
        <v>0</v>
      </c>
      <c r="M210" s="90">
        <f t="shared" si="12"/>
        <v>21458.6</v>
      </c>
      <c r="N210" s="91">
        <v>43.5</v>
      </c>
    </row>
    <row r="211" spans="1:14" ht="15" customHeight="1">
      <c r="A211" s="119">
        <v>202</v>
      </c>
      <c r="B211" s="85" t="s">
        <v>351</v>
      </c>
      <c r="C211" s="86">
        <v>1956</v>
      </c>
      <c r="D211" s="86">
        <v>55</v>
      </c>
      <c r="E211" s="87">
        <v>414.6</v>
      </c>
      <c r="F211" s="86">
        <v>8</v>
      </c>
      <c r="G211" s="86">
        <v>12</v>
      </c>
      <c r="H211" s="86">
        <v>30</v>
      </c>
      <c r="I211" s="87">
        <v>414.6</v>
      </c>
      <c r="J211" s="88">
        <f t="shared" si="14"/>
        <v>414.6</v>
      </c>
      <c r="K211" s="89">
        <f t="shared" si="13"/>
        <v>18035.099999999999</v>
      </c>
      <c r="L211" s="89">
        <v>0</v>
      </c>
      <c r="M211" s="90">
        <f t="shared" si="12"/>
        <v>18035.099999999999</v>
      </c>
      <c r="N211" s="91">
        <v>43.5</v>
      </c>
    </row>
    <row r="212" spans="1:14" ht="15" customHeight="1">
      <c r="A212" s="119">
        <v>203</v>
      </c>
      <c r="B212" s="85" t="s">
        <v>352</v>
      </c>
      <c r="C212" s="86">
        <v>1956</v>
      </c>
      <c r="D212" s="86">
        <v>55</v>
      </c>
      <c r="E212" s="87">
        <v>355.4</v>
      </c>
      <c r="F212" s="86">
        <v>8</v>
      </c>
      <c r="G212" s="86">
        <v>11</v>
      </c>
      <c r="H212" s="86">
        <v>26</v>
      </c>
      <c r="I212" s="87">
        <v>355.4</v>
      </c>
      <c r="J212" s="88">
        <f t="shared" si="14"/>
        <v>355.4</v>
      </c>
      <c r="K212" s="89">
        <f t="shared" si="13"/>
        <v>15459.9</v>
      </c>
      <c r="L212" s="89">
        <v>0</v>
      </c>
      <c r="M212" s="90">
        <f t="shared" si="12"/>
        <v>15459.9</v>
      </c>
      <c r="N212" s="91">
        <v>43.5</v>
      </c>
    </row>
    <row r="213" spans="1:14" ht="15" customHeight="1">
      <c r="A213" s="119">
        <v>204</v>
      </c>
      <c r="B213" s="85" t="s">
        <v>353</v>
      </c>
      <c r="C213" s="86">
        <v>1956</v>
      </c>
      <c r="D213" s="86">
        <v>54</v>
      </c>
      <c r="E213" s="87">
        <v>437.8</v>
      </c>
      <c r="F213" s="86">
        <v>8</v>
      </c>
      <c r="G213" s="86">
        <v>13</v>
      </c>
      <c r="H213" s="86">
        <v>21</v>
      </c>
      <c r="I213" s="87">
        <v>437.8</v>
      </c>
      <c r="J213" s="88">
        <f t="shared" si="14"/>
        <v>437.8</v>
      </c>
      <c r="K213" s="89">
        <f t="shared" si="13"/>
        <v>19044.3</v>
      </c>
      <c r="L213" s="89">
        <v>0</v>
      </c>
      <c r="M213" s="90">
        <f t="shared" si="12"/>
        <v>19044.3</v>
      </c>
      <c r="N213" s="91">
        <v>43.5</v>
      </c>
    </row>
    <row r="214" spans="1:14" ht="15" customHeight="1">
      <c r="A214" s="119">
        <v>205</v>
      </c>
      <c r="B214" s="85" t="s">
        <v>354</v>
      </c>
      <c r="C214" s="86">
        <v>1956</v>
      </c>
      <c r="D214" s="86">
        <v>51</v>
      </c>
      <c r="E214" s="87">
        <v>515</v>
      </c>
      <c r="F214" s="86">
        <v>12</v>
      </c>
      <c r="G214" s="86">
        <v>16</v>
      </c>
      <c r="H214" s="86">
        <v>36</v>
      </c>
      <c r="I214" s="87">
        <v>515</v>
      </c>
      <c r="J214" s="88">
        <f t="shared" si="14"/>
        <v>515</v>
      </c>
      <c r="K214" s="89">
        <f t="shared" si="13"/>
        <v>22402.5</v>
      </c>
      <c r="L214" s="89">
        <v>0</v>
      </c>
      <c r="M214" s="90">
        <f t="shared" si="12"/>
        <v>22402.5</v>
      </c>
      <c r="N214" s="91">
        <v>43.5</v>
      </c>
    </row>
    <row r="215" spans="1:14" ht="15" customHeight="1">
      <c r="A215" s="119">
        <v>206</v>
      </c>
      <c r="B215" s="85" t="s">
        <v>355</v>
      </c>
      <c r="C215" s="86">
        <v>1956</v>
      </c>
      <c r="D215" s="86">
        <v>50</v>
      </c>
      <c r="E215" s="87">
        <v>434.1</v>
      </c>
      <c r="F215" s="86">
        <v>8</v>
      </c>
      <c r="G215" s="86">
        <v>10</v>
      </c>
      <c r="H215" s="86">
        <v>27</v>
      </c>
      <c r="I215" s="87">
        <v>434.1</v>
      </c>
      <c r="J215" s="88">
        <f t="shared" si="14"/>
        <v>434.1</v>
      </c>
      <c r="K215" s="89">
        <f t="shared" si="13"/>
        <v>18883.400000000001</v>
      </c>
      <c r="L215" s="89">
        <v>0</v>
      </c>
      <c r="M215" s="90">
        <f t="shared" si="12"/>
        <v>18883.400000000001</v>
      </c>
      <c r="N215" s="91">
        <v>43.5</v>
      </c>
    </row>
    <row r="216" spans="1:14" ht="15" customHeight="1">
      <c r="A216" s="119">
        <v>207</v>
      </c>
      <c r="B216" s="85" t="s">
        <v>356</v>
      </c>
      <c r="C216" s="86">
        <v>1956</v>
      </c>
      <c r="D216" s="86">
        <v>49</v>
      </c>
      <c r="E216" s="87">
        <v>352.2</v>
      </c>
      <c r="F216" s="86">
        <v>8</v>
      </c>
      <c r="G216" s="86">
        <v>8</v>
      </c>
      <c r="H216" s="86">
        <v>25</v>
      </c>
      <c r="I216" s="87">
        <v>352.2</v>
      </c>
      <c r="J216" s="88">
        <f t="shared" si="14"/>
        <v>352.2</v>
      </c>
      <c r="K216" s="89">
        <f t="shared" si="13"/>
        <v>15320.7</v>
      </c>
      <c r="L216" s="89">
        <v>0</v>
      </c>
      <c r="M216" s="90">
        <f t="shared" si="12"/>
        <v>15320.7</v>
      </c>
      <c r="N216" s="91">
        <v>43.5</v>
      </c>
    </row>
    <row r="217" spans="1:14" ht="15" customHeight="1">
      <c r="A217" s="119">
        <v>208</v>
      </c>
      <c r="B217" s="85" t="s">
        <v>357</v>
      </c>
      <c r="C217" s="86">
        <v>1956</v>
      </c>
      <c r="D217" s="86">
        <v>49</v>
      </c>
      <c r="E217" s="87">
        <v>419.3</v>
      </c>
      <c r="F217" s="86">
        <v>8</v>
      </c>
      <c r="G217" s="86">
        <v>8</v>
      </c>
      <c r="H217" s="86">
        <v>21</v>
      </c>
      <c r="I217" s="87">
        <v>419.3</v>
      </c>
      <c r="J217" s="88">
        <f t="shared" si="14"/>
        <v>419.3</v>
      </c>
      <c r="K217" s="89">
        <f t="shared" si="13"/>
        <v>18239.599999999999</v>
      </c>
      <c r="L217" s="89">
        <v>0</v>
      </c>
      <c r="M217" s="90">
        <f t="shared" si="12"/>
        <v>18239.599999999999</v>
      </c>
      <c r="N217" s="91">
        <v>43.5</v>
      </c>
    </row>
    <row r="218" spans="1:14" ht="15" customHeight="1">
      <c r="A218" s="119">
        <v>209</v>
      </c>
      <c r="B218" s="85" t="s">
        <v>358</v>
      </c>
      <c r="C218" s="86">
        <v>1956</v>
      </c>
      <c r="D218" s="86">
        <v>44</v>
      </c>
      <c r="E218" s="87">
        <v>346.9</v>
      </c>
      <c r="F218" s="86">
        <v>8</v>
      </c>
      <c r="G218" s="86">
        <v>10</v>
      </c>
      <c r="H218" s="86">
        <v>16</v>
      </c>
      <c r="I218" s="87">
        <v>346.9</v>
      </c>
      <c r="J218" s="88">
        <f t="shared" si="14"/>
        <v>346.9</v>
      </c>
      <c r="K218" s="89">
        <f t="shared" si="13"/>
        <v>15090.2</v>
      </c>
      <c r="L218" s="89">
        <v>0</v>
      </c>
      <c r="M218" s="90">
        <f t="shared" si="12"/>
        <v>15090.2</v>
      </c>
      <c r="N218" s="91">
        <v>43.5</v>
      </c>
    </row>
    <row r="219" spans="1:14" ht="15" customHeight="1">
      <c r="A219" s="119">
        <v>210</v>
      </c>
      <c r="B219" s="85" t="s">
        <v>359</v>
      </c>
      <c r="C219" s="86">
        <v>1957</v>
      </c>
      <c r="D219" s="86">
        <v>66</v>
      </c>
      <c r="E219" s="87">
        <v>350.1</v>
      </c>
      <c r="F219" s="86">
        <v>8</v>
      </c>
      <c r="G219" s="86">
        <v>9</v>
      </c>
      <c r="H219" s="86">
        <v>16</v>
      </c>
      <c r="I219" s="87">
        <v>350.1</v>
      </c>
      <c r="J219" s="88">
        <f t="shared" si="14"/>
        <v>350.1</v>
      </c>
      <c r="K219" s="89">
        <f t="shared" si="13"/>
        <v>15229.4</v>
      </c>
      <c r="L219" s="89">
        <v>0</v>
      </c>
      <c r="M219" s="90">
        <f t="shared" si="12"/>
        <v>15229.4</v>
      </c>
      <c r="N219" s="91">
        <v>43.5</v>
      </c>
    </row>
    <row r="220" spans="1:14" ht="15" customHeight="1">
      <c r="A220" s="119">
        <v>211</v>
      </c>
      <c r="B220" s="85" t="s">
        <v>360</v>
      </c>
      <c r="C220" s="86">
        <v>1957</v>
      </c>
      <c r="D220" s="86">
        <v>65</v>
      </c>
      <c r="E220" s="87">
        <v>427.4</v>
      </c>
      <c r="F220" s="86">
        <v>8</v>
      </c>
      <c r="G220" s="86">
        <v>12</v>
      </c>
      <c r="H220" s="86">
        <v>39</v>
      </c>
      <c r="I220" s="87">
        <v>427.4</v>
      </c>
      <c r="J220" s="88">
        <f t="shared" si="14"/>
        <v>427.4</v>
      </c>
      <c r="K220" s="89">
        <f t="shared" si="13"/>
        <v>18591.900000000001</v>
      </c>
      <c r="L220" s="89">
        <v>0</v>
      </c>
      <c r="M220" s="90">
        <f t="shared" si="12"/>
        <v>18591.900000000001</v>
      </c>
      <c r="N220" s="91">
        <v>43.5</v>
      </c>
    </row>
    <row r="221" spans="1:14" ht="15" customHeight="1">
      <c r="A221" s="119">
        <v>212</v>
      </c>
      <c r="B221" s="85" t="s">
        <v>361</v>
      </c>
      <c r="C221" s="86">
        <v>1957</v>
      </c>
      <c r="D221" s="86">
        <v>65</v>
      </c>
      <c r="E221" s="87">
        <v>421.7</v>
      </c>
      <c r="F221" s="86">
        <v>8</v>
      </c>
      <c r="G221" s="86">
        <v>8</v>
      </c>
      <c r="H221" s="86">
        <v>24</v>
      </c>
      <c r="I221" s="87">
        <v>421.7</v>
      </c>
      <c r="J221" s="88">
        <f t="shared" si="14"/>
        <v>421.7</v>
      </c>
      <c r="K221" s="89">
        <f t="shared" si="13"/>
        <v>18344</v>
      </c>
      <c r="L221" s="89">
        <v>0</v>
      </c>
      <c r="M221" s="90">
        <f t="shared" si="12"/>
        <v>18344</v>
      </c>
      <c r="N221" s="91">
        <v>43.5</v>
      </c>
    </row>
    <row r="222" spans="1:14" ht="15" customHeight="1">
      <c r="A222" s="119">
        <v>213</v>
      </c>
      <c r="B222" s="85" t="s">
        <v>362</v>
      </c>
      <c r="C222" s="86">
        <v>1957</v>
      </c>
      <c r="D222" s="86">
        <v>65</v>
      </c>
      <c r="E222" s="87">
        <v>436.3</v>
      </c>
      <c r="F222" s="86">
        <v>8</v>
      </c>
      <c r="G222" s="86">
        <v>10</v>
      </c>
      <c r="H222" s="86">
        <v>24</v>
      </c>
      <c r="I222" s="87">
        <v>436.3</v>
      </c>
      <c r="J222" s="88">
        <f t="shared" si="14"/>
        <v>436.3</v>
      </c>
      <c r="K222" s="89">
        <f t="shared" si="13"/>
        <v>18979.099999999999</v>
      </c>
      <c r="L222" s="89">
        <v>0</v>
      </c>
      <c r="M222" s="90">
        <f t="shared" si="12"/>
        <v>18979.099999999999</v>
      </c>
      <c r="N222" s="91">
        <v>43.5</v>
      </c>
    </row>
    <row r="223" spans="1:14" ht="15" customHeight="1">
      <c r="A223" s="119">
        <v>214</v>
      </c>
      <c r="B223" s="85" t="s">
        <v>363</v>
      </c>
      <c r="C223" s="86">
        <v>1957</v>
      </c>
      <c r="D223" s="86">
        <v>65</v>
      </c>
      <c r="E223" s="87">
        <v>876.4</v>
      </c>
      <c r="F223" s="86">
        <v>16</v>
      </c>
      <c r="G223" s="86">
        <v>22</v>
      </c>
      <c r="H223" s="86">
        <v>45</v>
      </c>
      <c r="I223" s="87">
        <v>876.4</v>
      </c>
      <c r="J223" s="88">
        <f t="shared" si="14"/>
        <v>876.4</v>
      </c>
      <c r="K223" s="89">
        <f t="shared" si="13"/>
        <v>38123.4</v>
      </c>
      <c r="L223" s="89">
        <v>0</v>
      </c>
      <c r="M223" s="90">
        <f t="shared" si="12"/>
        <v>38123.4</v>
      </c>
      <c r="N223" s="91">
        <v>43.5</v>
      </c>
    </row>
    <row r="224" spans="1:14" ht="15" customHeight="1">
      <c r="A224" s="119">
        <v>215</v>
      </c>
      <c r="B224" s="85" t="s">
        <v>364</v>
      </c>
      <c r="C224" s="86">
        <v>1957</v>
      </c>
      <c r="D224" s="86">
        <v>65</v>
      </c>
      <c r="E224" s="87">
        <v>423.5</v>
      </c>
      <c r="F224" s="86">
        <v>8</v>
      </c>
      <c r="G224" s="86">
        <v>12</v>
      </c>
      <c r="H224" s="86">
        <v>22</v>
      </c>
      <c r="I224" s="87">
        <v>423.5</v>
      </c>
      <c r="J224" s="88">
        <f t="shared" si="14"/>
        <v>423.5</v>
      </c>
      <c r="K224" s="89">
        <f t="shared" si="13"/>
        <v>18422.3</v>
      </c>
      <c r="L224" s="89">
        <v>0</v>
      </c>
      <c r="M224" s="90">
        <f t="shared" si="12"/>
        <v>18422.3</v>
      </c>
      <c r="N224" s="91">
        <v>43.5</v>
      </c>
    </row>
    <row r="225" spans="1:14" ht="15" customHeight="1">
      <c r="A225" s="119">
        <v>216</v>
      </c>
      <c r="B225" s="85" t="s">
        <v>365</v>
      </c>
      <c r="C225" s="86">
        <v>1957</v>
      </c>
      <c r="D225" s="86">
        <v>64</v>
      </c>
      <c r="E225" s="87">
        <v>349.5</v>
      </c>
      <c r="F225" s="86">
        <v>8</v>
      </c>
      <c r="G225" s="86">
        <v>9</v>
      </c>
      <c r="H225" s="86">
        <v>14</v>
      </c>
      <c r="I225" s="87">
        <v>349.5</v>
      </c>
      <c r="J225" s="88">
        <f t="shared" si="14"/>
        <v>349.5</v>
      </c>
      <c r="K225" s="89">
        <f t="shared" si="13"/>
        <v>15203.3</v>
      </c>
      <c r="L225" s="89">
        <v>0</v>
      </c>
      <c r="M225" s="90">
        <f t="shared" si="12"/>
        <v>15203.3</v>
      </c>
      <c r="N225" s="91">
        <v>43.5</v>
      </c>
    </row>
    <row r="226" spans="1:14" ht="15" customHeight="1">
      <c r="A226" s="119">
        <v>217</v>
      </c>
      <c r="B226" s="85" t="s">
        <v>366</v>
      </c>
      <c r="C226" s="86">
        <v>1957</v>
      </c>
      <c r="D226" s="86">
        <v>64</v>
      </c>
      <c r="E226" s="87">
        <v>355.3</v>
      </c>
      <c r="F226" s="86">
        <v>8</v>
      </c>
      <c r="G226" s="86">
        <v>8</v>
      </c>
      <c r="H226" s="86">
        <v>19</v>
      </c>
      <c r="I226" s="87">
        <v>355.3</v>
      </c>
      <c r="J226" s="88">
        <f t="shared" si="14"/>
        <v>355.3</v>
      </c>
      <c r="K226" s="89">
        <f t="shared" si="13"/>
        <v>15455.6</v>
      </c>
      <c r="L226" s="89">
        <v>0</v>
      </c>
      <c r="M226" s="90">
        <f t="shared" si="12"/>
        <v>15455.6</v>
      </c>
      <c r="N226" s="91">
        <v>43.5</v>
      </c>
    </row>
    <row r="227" spans="1:14" ht="15" customHeight="1">
      <c r="A227" s="119">
        <v>218</v>
      </c>
      <c r="B227" s="85" t="s">
        <v>367</v>
      </c>
      <c r="C227" s="86">
        <v>1957</v>
      </c>
      <c r="D227" s="86">
        <v>63</v>
      </c>
      <c r="E227" s="87">
        <v>640.5</v>
      </c>
      <c r="F227" s="86">
        <v>8</v>
      </c>
      <c r="G227" s="86">
        <v>10</v>
      </c>
      <c r="H227" s="86">
        <v>25</v>
      </c>
      <c r="I227" s="87">
        <v>640.5</v>
      </c>
      <c r="J227" s="88">
        <f t="shared" si="14"/>
        <v>640.5</v>
      </c>
      <c r="K227" s="89">
        <f t="shared" si="13"/>
        <v>27861.8</v>
      </c>
      <c r="L227" s="89">
        <v>0</v>
      </c>
      <c r="M227" s="90">
        <f t="shared" si="12"/>
        <v>27861.8</v>
      </c>
      <c r="N227" s="91">
        <v>43.5</v>
      </c>
    </row>
    <row r="228" spans="1:14" ht="15" customHeight="1">
      <c r="A228" s="119">
        <v>219</v>
      </c>
      <c r="B228" s="85" t="s">
        <v>368</v>
      </c>
      <c r="C228" s="86">
        <v>1957</v>
      </c>
      <c r="D228" s="86">
        <v>62</v>
      </c>
      <c r="E228" s="87">
        <v>350.9</v>
      </c>
      <c r="F228" s="86">
        <v>8</v>
      </c>
      <c r="G228" s="86">
        <v>10</v>
      </c>
      <c r="H228" s="86">
        <v>21</v>
      </c>
      <c r="I228" s="87">
        <v>350.9</v>
      </c>
      <c r="J228" s="88">
        <f t="shared" si="14"/>
        <v>350.9</v>
      </c>
      <c r="K228" s="89">
        <f t="shared" si="13"/>
        <v>15264.2</v>
      </c>
      <c r="L228" s="89">
        <v>0</v>
      </c>
      <c r="M228" s="90">
        <f t="shared" si="12"/>
        <v>15264.2</v>
      </c>
      <c r="N228" s="91">
        <v>43.5</v>
      </c>
    </row>
    <row r="229" spans="1:14" ht="15" customHeight="1">
      <c r="A229" s="119">
        <v>220</v>
      </c>
      <c r="B229" s="85" t="s">
        <v>369</v>
      </c>
      <c r="C229" s="86">
        <v>1957</v>
      </c>
      <c r="D229" s="86">
        <v>62</v>
      </c>
      <c r="E229" s="87">
        <v>352.6</v>
      </c>
      <c r="F229" s="86">
        <v>8</v>
      </c>
      <c r="G229" s="86">
        <v>12</v>
      </c>
      <c r="H229" s="86">
        <v>21</v>
      </c>
      <c r="I229" s="87">
        <v>352.6</v>
      </c>
      <c r="J229" s="88">
        <f t="shared" si="14"/>
        <v>352.6</v>
      </c>
      <c r="K229" s="89">
        <f t="shared" si="13"/>
        <v>15338.1</v>
      </c>
      <c r="L229" s="89">
        <v>0</v>
      </c>
      <c r="M229" s="90">
        <f t="shared" si="12"/>
        <v>15338.1</v>
      </c>
      <c r="N229" s="91">
        <v>43.5</v>
      </c>
    </row>
    <row r="230" spans="1:14" ht="15" customHeight="1">
      <c r="A230" s="119">
        <v>221</v>
      </c>
      <c r="B230" s="85" t="s">
        <v>370</v>
      </c>
      <c r="C230" s="86">
        <v>1957</v>
      </c>
      <c r="D230" s="86">
        <v>62</v>
      </c>
      <c r="E230" s="87">
        <v>341.5</v>
      </c>
      <c r="F230" s="86">
        <v>8</v>
      </c>
      <c r="G230" s="86">
        <v>8</v>
      </c>
      <c r="H230" s="86">
        <v>14</v>
      </c>
      <c r="I230" s="87">
        <v>341.5</v>
      </c>
      <c r="J230" s="88">
        <f t="shared" si="14"/>
        <v>341.5</v>
      </c>
      <c r="K230" s="89">
        <f t="shared" si="13"/>
        <v>14855.3</v>
      </c>
      <c r="L230" s="89">
        <v>0</v>
      </c>
      <c r="M230" s="90">
        <f t="shared" si="12"/>
        <v>14855.3</v>
      </c>
      <c r="N230" s="91">
        <v>43.5</v>
      </c>
    </row>
    <row r="231" spans="1:14" ht="15" customHeight="1">
      <c r="A231" s="119">
        <v>222</v>
      </c>
      <c r="B231" s="85" t="s">
        <v>371</v>
      </c>
      <c r="C231" s="86">
        <v>1957</v>
      </c>
      <c r="D231" s="86">
        <v>61</v>
      </c>
      <c r="E231" s="87">
        <v>437.1</v>
      </c>
      <c r="F231" s="86">
        <v>8</v>
      </c>
      <c r="G231" s="86">
        <v>11</v>
      </c>
      <c r="H231" s="86">
        <v>18</v>
      </c>
      <c r="I231" s="87">
        <v>437.1</v>
      </c>
      <c r="J231" s="88">
        <f t="shared" si="14"/>
        <v>437.1</v>
      </c>
      <c r="K231" s="89">
        <f t="shared" si="13"/>
        <v>19013.900000000001</v>
      </c>
      <c r="L231" s="89">
        <v>0</v>
      </c>
      <c r="M231" s="90">
        <f t="shared" si="12"/>
        <v>19013.900000000001</v>
      </c>
      <c r="N231" s="91">
        <v>43.5</v>
      </c>
    </row>
    <row r="232" spans="1:14" ht="15" customHeight="1">
      <c r="A232" s="119">
        <v>223</v>
      </c>
      <c r="B232" s="85" t="s">
        <v>372</v>
      </c>
      <c r="C232" s="86">
        <v>1957</v>
      </c>
      <c r="D232" s="86">
        <v>61</v>
      </c>
      <c r="E232" s="87">
        <v>356.9</v>
      </c>
      <c r="F232" s="86">
        <v>8</v>
      </c>
      <c r="G232" s="86">
        <v>11</v>
      </c>
      <c r="H232" s="86">
        <v>23</v>
      </c>
      <c r="I232" s="87">
        <v>356.9</v>
      </c>
      <c r="J232" s="88">
        <f t="shared" si="14"/>
        <v>356.9</v>
      </c>
      <c r="K232" s="89">
        <f t="shared" si="13"/>
        <v>15525.2</v>
      </c>
      <c r="L232" s="89">
        <v>0</v>
      </c>
      <c r="M232" s="90">
        <f t="shared" si="12"/>
        <v>15525.2</v>
      </c>
      <c r="N232" s="91">
        <v>43.5</v>
      </c>
    </row>
    <row r="233" spans="1:14" ht="15" customHeight="1">
      <c r="A233" s="119">
        <v>224</v>
      </c>
      <c r="B233" s="85" t="s">
        <v>373</v>
      </c>
      <c r="C233" s="86">
        <v>1957</v>
      </c>
      <c r="D233" s="86">
        <v>61</v>
      </c>
      <c r="E233" s="87">
        <v>433.4</v>
      </c>
      <c r="F233" s="86">
        <v>8</v>
      </c>
      <c r="G233" s="86">
        <v>11</v>
      </c>
      <c r="H233" s="86">
        <v>17</v>
      </c>
      <c r="I233" s="87">
        <v>433.4</v>
      </c>
      <c r="J233" s="88">
        <f t="shared" si="14"/>
        <v>433.4</v>
      </c>
      <c r="K233" s="89">
        <f t="shared" si="13"/>
        <v>18852.900000000001</v>
      </c>
      <c r="L233" s="89">
        <v>0</v>
      </c>
      <c r="M233" s="90">
        <f t="shared" si="12"/>
        <v>18852.900000000001</v>
      </c>
      <c r="N233" s="91">
        <v>43.5</v>
      </c>
    </row>
    <row r="234" spans="1:14" ht="15" customHeight="1">
      <c r="A234" s="119">
        <v>225</v>
      </c>
      <c r="B234" s="85" t="s">
        <v>374</v>
      </c>
      <c r="C234" s="86">
        <v>1957</v>
      </c>
      <c r="D234" s="86">
        <v>61</v>
      </c>
      <c r="E234" s="87">
        <v>944.1</v>
      </c>
      <c r="F234" s="86">
        <v>18</v>
      </c>
      <c r="G234" s="86">
        <v>18</v>
      </c>
      <c r="H234" s="86">
        <v>36</v>
      </c>
      <c r="I234" s="87">
        <v>944.1</v>
      </c>
      <c r="J234" s="88">
        <f t="shared" si="14"/>
        <v>944.1</v>
      </c>
      <c r="K234" s="89">
        <f t="shared" si="13"/>
        <v>41068.400000000001</v>
      </c>
      <c r="L234" s="89">
        <v>0</v>
      </c>
      <c r="M234" s="90">
        <f t="shared" si="12"/>
        <v>41068.400000000001</v>
      </c>
      <c r="N234" s="91">
        <v>43.5</v>
      </c>
    </row>
    <row r="235" spans="1:14" ht="15" customHeight="1">
      <c r="A235" s="119">
        <v>226</v>
      </c>
      <c r="B235" s="85" t="s">
        <v>375</v>
      </c>
      <c r="C235" s="86">
        <v>1957</v>
      </c>
      <c r="D235" s="86">
        <v>60</v>
      </c>
      <c r="E235" s="87">
        <v>348.8</v>
      </c>
      <c r="F235" s="86">
        <v>8</v>
      </c>
      <c r="G235" s="86">
        <v>12</v>
      </c>
      <c r="H235" s="86">
        <v>28</v>
      </c>
      <c r="I235" s="87">
        <v>348.8</v>
      </c>
      <c r="J235" s="88">
        <f t="shared" si="14"/>
        <v>348.8</v>
      </c>
      <c r="K235" s="89">
        <f t="shared" si="13"/>
        <v>15172.8</v>
      </c>
      <c r="L235" s="89">
        <v>0</v>
      </c>
      <c r="M235" s="90">
        <f t="shared" si="12"/>
        <v>15172.8</v>
      </c>
      <c r="N235" s="91">
        <v>43.5</v>
      </c>
    </row>
    <row r="236" spans="1:14" ht="15" customHeight="1">
      <c r="A236" s="119">
        <v>227</v>
      </c>
      <c r="B236" s="85" t="s">
        <v>376</v>
      </c>
      <c r="C236" s="86">
        <v>1957</v>
      </c>
      <c r="D236" s="86">
        <v>59</v>
      </c>
      <c r="E236" s="87">
        <v>342.5</v>
      </c>
      <c r="F236" s="86">
        <v>8</v>
      </c>
      <c r="G236" s="86">
        <v>12</v>
      </c>
      <c r="H236" s="86">
        <v>14</v>
      </c>
      <c r="I236" s="87">
        <v>342.5</v>
      </c>
      <c r="J236" s="88">
        <f t="shared" si="14"/>
        <v>342.5</v>
      </c>
      <c r="K236" s="89">
        <f t="shared" si="13"/>
        <v>14898.8</v>
      </c>
      <c r="L236" s="89">
        <v>0</v>
      </c>
      <c r="M236" s="90">
        <f t="shared" si="12"/>
        <v>14898.8</v>
      </c>
      <c r="N236" s="91">
        <v>43.5</v>
      </c>
    </row>
    <row r="237" spans="1:14" ht="15" customHeight="1">
      <c r="A237" s="119">
        <v>228</v>
      </c>
      <c r="B237" s="85" t="s">
        <v>377</v>
      </c>
      <c r="C237" s="86">
        <v>1957</v>
      </c>
      <c r="D237" s="86">
        <v>58</v>
      </c>
      <c r="E237" s="87">
        <v>430</v>
      </c>
      <c r="F237" s="86">
        <v>8</v>
      </c>
      <c r="G237" s="86">
        <v>7</v>
      </c>
      <c r="H237" s="86">
        <v>21</v>
      </c>
      <c r="I237" s="87">
        <v>430</v>
      </c>
      <c r="J237" s="88">
        <f t="shared" si="14"/>
        <v>430</v>
      </c>
      <c r="K237" s="89">
        <f t="shared" si="13"/>
        <v>18705</v>
      </c>
      <c r="L237" s="89">
        <v>0</v>
      </c>
      <c r="M237" s="90">
        <f t="shared" si="12"/>
        <v>18705</v>
      </c>
      <c r="N237" s="91">
        <v>43.5</v>
      </c>
    </row>
    <row r="238" spans="1:14" ht="15" customHeight="1">
      <c r="A238" s="119">
        <v>229</v>
      </c>
      <c r="B238" s="85" t="s">
        <v>378</v>
      </c>
      <c r="C238" s="86">
        <v>1957</v>
      </c>
      <c r="D238" s="86">
        <v>57</v>
      </c>
      <c r="E238" s="87">
        <v>430.6</v>
      </c>
      <c r="F238" s="86">
        <v>8</v>
      </c>
      <c r="G238" s="86">
        <v>12</v>
      </c>
      <c r="H238" s="86">
        <v>23</v>
      </c>
      <c r="I238" s="87">
        <v>430.6</v>
      </c>
      <c r="J238" s="88">
        <f t="shared" si="14"/>
        <v>430.6</v>
      </c>
      <c r="K238" s="89">
        <f t="shared" si="13"/>
        <v>18731.099999999999</v>
      </c>
      <c r="L238" s="89">
        <v>0</v>
      </c>
      <c r="M238" s="90">
        <f t="shared" si="12"/>
        <v>18731.099999999999</v>
      </c>
      <c r="N238" s="91">
        <v>43.5</v>
      </c>
    </row>
    <row r="239" spans="1:14" ht="15" customHeight="1">
      <c r="A239" s="119">
        <v>230</v>
      </c>
      <c r="B239" s="85" t="s">
        <v>379</v>
      </c>
      <c r="C239" s="86">
        <v>1957</v>
      </c>
      <c r="D239" s="86">
        <v>57</v>
      </c>
      <c r="E239" s="87">
        <v>430.5</v>
      </c>
      <c r="F239" s="86">
        <v>8</v>
      </c>
      <c r="G239" s="86">
        <v>12</v>
      </c>
      <c r="H239" s="86">
        <v>21</v>
      </c>
      <c r="I239" s="87">
        <v>430.5</v>
      </c>
      <c r="J239" s="88">
        <f t="shared" si="14"/>
        <v>430.5</v>
      </c>
      <c r="K239" s="89">
        <f t="shared" si="13"/>
        <v>18726.8</v>
      </c>
      <c r="L239" s="89">
        <v>0</v>
      </c>
      <c r="M239" s="90">
        <f t="shared" si="12"/>
        <v>18726.8</v>
      </c>
      <c r="N239" s="91">
        <v>43.5</v>
      </c>
    </row>
    <row r="240" spans="1:14" ht="15" customHeight="1">
      <c r="A240" s="119">
        <v>231</v>
      </c>
      <c r="B240" s="85" t="s">
        <v>380</v>
      </c>
      <c r="C240" s="86">
        <v>1957</v>
      </c>
      <c r="D240" s="86">
        <v>57</v>
      </c>
      <c r="E240" s="87">
        <v>349.6</v>
      </c>
      <c r="F240" s="86">
        <v>8</v>
      </c>
      <c r="G240" s="86">
        <v>9</v>
      </c>
      <c r="H240" s="86">
        <v>23</v>
      </c>
      <c r="I240" s="87">
        <v>349.6</v>
      </c>
      <c r="J240" s="88">
        <f t="shared" si="14"/>
        <v>349.6</v>
      </c>
      <c r="K240" s="89">
        <f t="shared" si="13"/>
        <v>15207.6</v>
      </c>
      <c r="L240" s="89">
        <v>0</v>
      </c>
      <c r="M240" s="90">
        <f t="shared" si="12"/>
        <v>15207.6</v>
      </c>
      <c r="N240" s="91">
        <v>43.5</v>
      </c>
    </row>
    <row r="241" spans="1:14" ht="15" customHeight="1">
      <c r="A241" s="119">
        <v>232</v>
      </c>
      <c r="B241" s="85" t="s">
        <v>383</v>
      </c>
      <c r="C241" s="86">
        <v>1957</v>
      </c>
      <c r="D241" s="86">
        <v>53</v>
      </c>
      <c r="E241" s="87">
        <v>435.5</v>
      </c>
      <c r="F241" s="86">
        <v>8</v>
      </c>
      <c r="G241" s="86">
        <v>14</v>
      </c>
      <c r="H241" s="86">
        <v>23</v>
      </c>
      <c r="I241" s="87">
        <v>435.5</v>
      </c>
      <c r="J241" s="88">
        <f t="shared" si="14"/>
        <v>435.5</v>
      </c>
      <c r="K241" s="89">
        <f t="shared" si="13"/>
        <v>18944.3</v>
      </c>
      <c r="L241" s="89">
        <v>0</v>
      </c>
      <c r="M241" s="90">
        <f t="shared" si="12"/>
        <v>18944.3</v>
      </c>
      <c r="N241" s="91">
        <v>43.5</v>
      </c>
    </row>
    <row r="242" spans="1:14" ht="15" customHeight="1">
      <c r="A242" s="119">
        <v>233</v>
      </c>
      <c r="B242" s="85" t="s">
        <v>384</v>
      </c>
      <c r="C242" s="86">
        <v>1957</v>
      </c>
      <c r="D242" s="86">
        <v>48</v>
      </c>
      <c r="E242" s="87">
        <v>446.2</v>
      </c>
      <c r="F242" s="86">
        <v>8</v>
      </c>
      <c r="G242" s="86">
        <v>14</v>
      </c>
      <c r="H242" s="86">
        <v>32</v>
      </c>
      <c r="I242" s="87">
        <v>446.2</v>
      </c>
      <c r="J242" s="88">
        <f t="shared" si="14"/>
        <v>446.2</v>
      </c>
      <c r="K242" s="89">
        <f t="shared" si="13"/>
        <v>19409.7</v>
      </c>
      <c r="L242" s="89">
        <v>0</v>
      </c>
      <c r="M242" s="90">
        <f t="shared" si="12"/>
        <v>19409.7</v>
      </c>
      <c r="N242" s="91">
        <v>43.5</v>
      </c>
    </row>
    <row r="243" spans="1:14" ht="15" customHeight="1">
      <c r="A243" s="119">
        <v>234</v>
      </c>
      <c r="B243" s="85" t="s">
        <v>385</v>
      </c>
      <c r="C243" s="86">
        <v>1957</v>
      </c>
      <c r="D243" s="86">
        <v>44</v>
      </c>
      <c r="E243" s="87">
        <v>421</v>
      </c>
      <c r="F243" s="86">
        <v>8</v>
      </c>
      <c r="G243" s="86">
        <v>11</v>
      </c>
      <c r="H243" s="86">
        <v>26</v>
      </c>
      <c r="I243" s="87">
        <v>421</v>
      </c>
      <c r="J243" s="88">
        <f t="shared" si="14"/>
        <v>421</v>
      </c>
      <c r="K243" s="89">
        <f t="shared" si="13"/>
        <v>18313.5</v>
      </c>
      <c r="L243" s="89">
        <v>0</v>
      </c>
      <c r="M243" s="90">
        <f t="shared" si="12"/>
        <v>18313.5</v>
      </c>
      <c r="N243" s="91">
        <v>43.5</v>
      </c>
    </row>
    <row r="244" spans="1:14" ht="15" customHeight="1">
      <c r="A244" s="119">
        <v>235</v>
      </c>
      <c r="B244" s="85" t="s">
        <v>386</v>
      </c>
      <c r="C244" s="86">
        <v>1957</v>
      </c>
      <c r="D244" s="86">
        <v>40</v>
      </c>
      <c r="E244" s="87">
        <v>519.20000000000005</v>
      </c>
      <c r="F244" s="86">
        <v>12</v>
      </c>
      <c r="G244" s="86">
        <v>14</v>
      </c>
      <c r="H244" s="86">
        <v>21</v>
      </c>
      <c r="I244" s="87">
        <v>519.20000000000005</v>
      </c>
      <c r="J244" s="88">
        <f t="shared" si="14"/>
        <v>519.20000000000005</v>
      </c>
      <c r="K244" s="89">
        <f t="shared" si="13"/>
        <v>22585.200000000001</v>
      </c>
      <c r="L244" s="89">
        <v>0</v>
      </c>
      <c r="M244" s="90">
        <f t="shared" si="12"/>
        <v>22585.200000000001</v>
      </c>
      <c r="N244" s="91">
        <v>43.5</v>
      </c>
    </row>
    <row r="245" spans="1:14" ht="15" customHeight="1">
      <c r="A245" s="119">
        <v>236</v>
      </c>
      <c r="B245" s="85" t="s">
        <v>387</v>
      </c>
      <c r="C245" s="86">
        <v>1958</v>
      </c>
      <c r="D245" s="86">
        <v>71</v>
      </c>
      <c r="E245" s="87">
        <v>339.1</v>
      </c>
      <c r="F245" s="86">
        <v>8</v>
      </c>
      <c r="G245" s="86">
        <v>4</v>
      </c>
      <c r="H245" s="86">
        <v>18</v>
      </c>
      <c r="I245" s="87">
        <v>339.1</v>
      </c>
      <c r="J245" s="88">
        <f t="shared" si="14"/>
        <v>339.1</v>
      </c>
      <c r="K245" s="89">
        <f t="shared" si="13"/>
        <v>14750.9</v>
      </c>
      <c r="L245" s="89">
        <v>0</v>
      </c>
      <c r="M245" s="90">
        <f t="shared" si="12"/>
        <v>14750.9</v>
      </c>
      <c r="N245" s="91">
        <v>43.5</v>
      </c>
    </row>
    <row r="246" spans="1:14" ht="15" customHeight="1">
      <c r="A246" s="119">
        <v>237</v>
      </c>
      <c r="B246" s="85" t="s">
        <v>388</v>
      </c>
      <c r="C246" s="86">
        <v>1958</v>
      </c>
      <c r="D246" s="86">
        <v>66</v>
      </c>
      <c r="E246" s="87">
        <v>591.79999999999995</v>
      </c>
      <c r="F246" s="86">
        <v>8</v>
      </c>
      <c r="G246" s="86">
        <v>15</v>
      </c>
      <c r="H246" s="86">
        <v>33</v>
      </c>
      <c r="I246" s="87">
        <v>591.79999999999995</v>
      </c>
      <c r="J246" s="88">
        <f t="shared" si="14"/>
        <v>591.79999999999995</v>
      </c>
      <c r="K246" s="89">
        <f t="shared" si="13"/>
        <v>25743.3</v>
      </c>
      <c r="L246" s="89">
        <v>0</v>
      </c>
      <c r="M246" s="90">
        <f t="shared" si="12"/>
        <v>25743.3</v>
      </c>
      <c r="N246" s="91">
        <v>43.5</v>
      </c>
    </row>
    <row r="247" spans="1:14" ht="15" customHeight="1">
      <c r="A247" s="119">
        <v>238</v>
      </c>
      <c r="B247" s="85" t="s">
        <v>389</v>
      </c>
      <c r="C247" s="86">
        <v>1958</v>
      </c>
      <c r="D247" s="86">
        <v>65</v>
      </c>
      <c r="E247" s="87">
        <v>437</v>
      </c>
      <c r="F247" s="86">
        <v>8</v>
      </c>
      <c r="G247" s="86">
        <v>9</v>
      </c>
      <c r="H247" s="86">
        <v>17</v>
      </c>
      <c r="I247" s="87">
        <v>437</v>
      </c>
      <c r="J247" s="88">
        <f t="shared" si="14"/>
        <v>437</v>
      </c>
      <c r="K247" s="89">
        <f t="shared" si="13"/>
        <v>19009.5</v>
      </c>
      <c r="L247" s="89">
        <v>0</v>
      </c>
      <c r="M247" s="90">
        <f t="shared" si="12"/>
        <v>19009.5</v>
      </c>
      <c r="N247" s="91">
        <v>43.5</v>
      </c>
    </row>
    <row r="248" spans="1:14" ht="15" customHeight="1">
      <c r="A248" s="119">
        <v>239</v>
      </c>
      <c r="B248" s="85" t="s">
        <v>390</v>
      </c>
      <c r="C248" s="86">
        <v>1958</v>
      </c>
      <c r="D248" s="86">
        <v>63</v>
      </c>
      <c r="E248" s="87">
        <v>435.5</v>
      </c>
      <c r="F248" s="86">
        <v>8</v>
      </c>
      <c r="G248" s="86">
        <v>10</v>
      </c>
      <c r="H248" s="86">
        <v>26</v>
      </c>
      <c r="I248" s="87">
        <v>435.5</v>
      </c>
      <c r="J248" s="88">
        <f t="shared" si="14"/>
        <v>435.5</v>
      </c>
      <c r="K248" s="89">
        <f t="shared" si="13"/>
        <v>18944.3</v>
      </c>
      <c r="L248" s="89">
        <v>0</v>
      </c>
      <c r="M248" s="90">
        <f t="shared" si="12"/>
        <v>18944.3</v>
      </c>
      <c r="N248" s="91">
        <v>43.5</v>
      </c>
    </row>
    <row r="249" spans="1:14" ht="15" customHeight="1">
      <c r="A249" s="119">
        <v>240</v>
      </c>
      <c r="B249" s="85" t="s">
        <v>391</v>
      </c>
      <c r="C249" s="86">
        <v>1958</v>
      </c>
      <c r="D249" s="86">
        <v>61</v>
      </c>
      <c r="E249" s="87">
        <v>407.7</v>
      </c>
      <c r="F249" s="86">
        <v>8</v>
      </c>
      <c r="G249" s="86">
        <v>11</v>
      </c>
      <c r="H249" s="86">
        <v>27</v>
      </c>
      <c r="I249" s="87">
        <v>407.7</v>
      </c>
      <c r="J249" s="88">
        <f t="shared" si="14"/>
        <v>407.7</v>
      </c>
      <c r="K249" s="89">
        <f t="shared" si="13"/>
        <v>17735</v>
      </c>
      <c r="L249" s="89">
        <v>0</v>
      </c>
      <c r="M249" s="90">
        <f t="shared" si="12"/>
        <v>17735</v>
      </c>
      <c r="N249" s="91">
        <v>43.5</v>
      </c>
    </row>
    <row r="250" spans="1:14" ht="15" customHeight="1">
      <c r="A250" s="119">
        <v>241</v>
      </c>
      <c r="B250" s="85" t="s">
        <v>392</v>
      </c>
      <c r="C250" s="86">
        <v>1958</v>
      </c>
      <c r="D250" s="86">
        <v>60</v>
      </c>
      <c r="E250" s="87">
        <v>337.7</v>
      </c>
      <c r="F250" s="86">
        <v>8</v>
      </c>
      <c r="G250" s="86">
        <v>10</v>
      </c>
      <c r="H250" s="86">
        <v>26</v>
      </c>
      <c r="I250" s="87">
        <v>337.7</v>
      </c>
      <c r="J250" s="88">
        <f t="shared" si="14"/>
        <v>337.7</v>
      </c>
      <c r="K250" s="89">
        <f t="shared" si="13"/>
        <v>14690</v>
      </c>
      <c r="L250" s="89">
        <v>0</v>
      </c>
      <c r="M250" s="90">
        <f t="shared" si="12"/>
        <v>14690</v>
      </c>
      <c r="N250" s="91">
        <v>43.5</v>
      </c>
    </row>
    <row r="251" spans="1:14" ht="15" customHeight="1">
      <c r="A251" s="119">
        <v>242</v>
      </c>
      <c r="B251" s="85" t="s">
        <v>393</v>
      </c>
      <c r="C251" s="86">
        <v>1950</v>
      </c>
      <c r="D251" s="86">
        <v>60</v>
      </c>
      <c r="E251" s="87">
        <v>500.9</v>
      </c>
      <c r="F251" s="86">
        <v>8</v>
      </c>
      <c r="G251" s="86">
        <v>16</v>
      </c>
      <c r="H251" s="86">
        <v>37</v>
      </c>
      <c r="I251" s="87">
        <v>500.9</v>
      </c>
      <c r="J251" s="88">
        <f t="shared" si="14"/>
        <v>500.9</v>
      </c>
      <c r="K251" s="89">
        <f t="shared" si="13"/>
        <v>21789.200000000001</v>
      </c>
      <c r="L251" s="89">
        <v>0</v>
      </c>
      <c r="M251" s="90">
        <f t="shared" si="12"/>
        <v>21789.200000000001</v>
      </c>
      <c r="N251" s="91">
        <v>43.5</v>
      </c>
    </row>
    <row r="252" spans="1:14" ht="15" customHeight="1">
      <c r="A252" s="119">
        <v>243</v>
      </c>
      <c r="B252" s="85" t="s">
        <v>394</v>
      </c>
      <c r="C252" s="86">
        <v>1958</v>
      </c>
      <c r="D252" s="86">
        <v>59</v>
      </c>
      <c r="E252" s="87">
        <v>435.5</v>
      </c>
      <c r="F252" s="86">
        <v>8</v>
      </c>
      <c r="G252" s="86">
        <v>10</v>
      </c>
      <c r="H252" s="86">
        <v>21</v>
      </c>
      <c r="I252" s="87">
        <v>435.5</v>
      </c>
      <c r="J252" s="88">
        <f t="shared" si="14"/>
        <v>435.5</v>
      </c>
      <c r="K252" s="89">
        <f t="shared" si="13"/>
        <v>18944.3</v>
      </c>
      <c r="L252" s="89">
        <v>0</v>
      </c>
      <c r="M252" s="90">
        <f t="shared" si="12"/>
        <v>18944.3</v>
      </c>
      <c r="N252" s="91">
        <v>43.5</v>
      </c>
    </row>
    <row r="253" spans="1:14" ht="15" customHeight="1">
      <c r="A253" s="119">
        <v>244</v>
      </c>
      <c r="B253" s="85" t="s">
        <v>395</v>
      </c>
      <c r="C253" s="86">
        <v>1958</v>
      </c>
      <c r="D253" s="86">
        <v>58</v>
      </c>
      <c r="E253" s="87">
        <v>418.4</v>
      </c>
      <c r="F253" s="86">
        <v>8</v>
      </c>
      <c r="G253" s="86">
        <v>8</v>
      </c>
      <c r="H253" s="86">
        <v>20</v>
      </c>
      <c r="I253" s="87">
        <v>418.4</v>
      </c>
      <c r="J253" s="88">
        <f t="shared" si="14"/>
        <v>418.4</v>
      </c>
      <c r="K253" s="89">
        <f t="shared" si="13"/>
        <v>18200.400000000001</v>
      </c>
      <c r="L253" s="89">
        <v>0</v>
      </c>
      <c r="M253" s="90">
        <f t="shared" si="12"/>
        <v>18200.400000000001</v>
      </c>
      <c r="N253" s="91">
        <v>43.5</v>
      </c>
    </row>
    <row r="254" spans="1:14" ht="15" customHeight="1">
      <c r="A254" s="119">
        <v>245</v>
      </c>
      <c r="B254" s="85" t="s">
        <v>396</v>
      </c>
      <c r="C254" s="86">
        <v>1958</v>
      </c>
      <c r="D254" s="86">
        <v>58</v>
      </c>
      <c r="E254" s="87">
        <v>414.9</v>
      </c>
      <c r="F254" s="86">
        <v>8</v>
      </c>
      <c r="G254" s="86">
        <v>11</v>
      </c>
      <c r="H254" s="86">
        <v>14</v>
      </c>
      <c r="I254" s="87">
        <v>414.9</v>
      </c>
      <c r="J254" s="88">
        <f t="shared" si="14"/>
        <v>414.9</v>
      </c>
      <c r="K254" s="89">
        <f t="shared" si="13"/>
        <v>18048.2</v>
      </c>
      <c r="L254" s="89">
        <v>0</v>
      </c>
      <c r="M254" s="90">
        <f t="shared" si="12"/>
        <v>18048.2</v>
      </c>
      <c r="N254" s="91">
        <v>43.5</v>
      </c>
    </row>
    <row r="255" spans="1:14" ht="15" customHeight="1">
      <c r="A255" s="119">
        <v>246</v>
      </c>
      <c r="B255" s="85" t="s">
        <v>397</v>
      </c>
      <c r="C255" s="86">
        <v>1958</v>
      </c>
      <c r="D255" s="86">
        <v>57</v>
      </c>
      <c r="E255" s="87">
        <v>417.2</v>
      </c>
      <c r="F255" s="86">
        <v>6</v>
      </c>
      <c r="G255" s="86">
        <v>8</v>
      </c>
      <c r="H255" s="86">
        <v>16</v>
      </c>
      <c r="I255" s="87">
        <v>417.2</v>
      </c>
      <c r="J255" s="88">
        <f t="shared" si="14"/>
        <v>417.2</v>
      </c>
      <c r="K255" s="89">
        <f t="shared" si="13"/>
        <v>18148.2</v>
      </c>
      <c r="L255" s="89">
        <v>0</v>
      </c>
      <c r="M255" s="90">
        <f t="shared" si="12"/>
        <v>18148.2</v>
      </c>
      <c r="N255" s="91">
        <v>43.5</v>
      </c>
    </row>
    <row r="256" spans="1:14" ht="15" customHeight="1">
      <c r="A256" s="119">
        <v>247</v>
      </c>
      <c r="B256" s="85" t="s">
        <v>398</v>
      </c>
      <c r="C256" s="86">
        <v>1958</v>
      </c>
      <c r="D256" s="86">
        <v>42</v>
      </c>
      <c r="E256" s="87">
        <v>502.7</v>
      </c>
      <c r="F256" s="86">
        <v>16</v>
      </c>
      <c r="G256" s="86">
        <v>18</v>
      </c>
      <c r="H256" s="86">
        <v>35</v>
      </c>
      <c r="I256" s="87">
        <v>502.7</v>
      </c>
      <c r="J256" s="88">
        <f t="shared" si="14"/>
        <v>502.7</v>
      </c>
      <c r="K256" s="89">
        <f t="shared" si="13"/>
        <v>21867.5</v>
      </c>
      <c r="L256" s="89">
        <v>0</v>
      </c>
      <c r="M256" s="90">
        <f t="shared" si="12"/>
        <v>21867.5</v>
      </c>
      <c r="N256" s="91">
        <v>43.5</v>
      </c>
    </row>
    <row r="257" spans="1:14" ht="15" customHeight="1">
      <c r="A257" s="119">
        <v>248</v>
      </c>
      <c r="B257" s="85" t="s">
        <v>399</v>
      </c>
      <c r="C257" s="86">
        <v>1958</v>
      </c>
      <c r="D257" s="86">
        <v>41</v>
      </c>
      <c r="E257" s="87">
        <v>507</v>
      </c>
      <c r="F257" s="86">
        <v>16</v>
      </c>
      <c r="G257" s="86">
        <v>16</v>
      </c>
      <c r="H257" s="86">
        <v>37</v>
      </c>
      <c r="I257" s="87">
        <v>507</v>
      </c>
      <c r="J257" s="88">
        <f t="shared" si="14"/>
        <v>507</v>
      </c>
      <c r="K257" s="89">
        <f t="shared" si="13"/>
        <v>22054.5</v>
      </c>
      <c r="L257" s="89">
        <v>0</v>
      </c>
      <c r="M257" s="90">
        <f t="shared" si="12"/>
        <v>22054.5</v>
      </c>
      <c r="N257" s="91">
        <v>43.5</v>
      </c>
    </row>
    <row r="258" spans="1:14" ht="15" customHeight="1">
      <c r="A258" s="119">
        <v>249</v>
      </c>
      <c r="B258" s="85" t="s">
        <v>400</v>
      </c>
      <c r="C258" s="86">
        <v>1958</v>
      </c>
      <c r="D258" s="86">
        <v>40</v>
      </c>
      <c r="E258" s="87">
        <v>504.4</v>
      </c>
      <c r="F258" s="86">
        <v>16</v>
      </c>
      <c r="G258" s="86">
        <v>17</v>
      </c>
      <c r="H258" s="86">
        <v>41</v>
      </c>
      <c r="I258" s="87">
        <v>504.4</v>
      </c>
      <c r="J258" s="88">
        <f t="shared" si="14"/>
        <v>504.4</v>
      </c>
      <c r="K258" s="89">
        <f t="shared" si="13"/>
        <v>21941.4</v>
      </c>
      <c r="L258" s="89">
        <v>0</v>
      </c>
      <c r="M258" s="90">
        <f t="shared" si="12"/>
        <v>21941.4</v>
      </c>
      <c r="N258" s="91">
        <v>43.5</v>
      </c>
    </row>
    <row r="259" spans="1:14" ht="15" customHeight="1">
      <c r="A259" s="119">
        <v>250</v>
      </c>
      <c r="B259" s="85" t="s">
        <v>402</v>
      </c>
      <c r="C259" s="86">
        <v>1958</v>
      </c>
      <c r="D259" s="86">
        <v>33</v>
      </c>
      <c r="E259" s="87">
        <v>418</v>
      </c>
      <c r="F259" s="86">
        <v>8</v>
      </c>
      <c r="G259" s="86">
        <v>10</v>
      </c>
      <c r="H259" s="86">
        <v>24</v>
      </c>
      <c r="I259" s="87">
        <v>418</v>
      </c>
      <c r="J259" s="88">
        <f t="shared" si="14"/>
        <v>418</v>
      </c>
      <c r="K259" s="89">
        <f t="shared" si="13"/>
        <v>18183</v>
      </c>
      <c r="L259" s="89">
        <v>0</v>
      </c>
      <c r="M259" s="90">
        <f t="shared" si="12"/>
        <v>18183</v>
      </c>
      <c r="N259" s="91">
        <v>43.5</v>
      </c>
    </row>
    <row r="260" spans="1:14" ht="14.25" customHeight="1">
      <c r="A260" s="119">
        <v>251</v>
      </c>
      <c r="B260" s="85" t="s">
        <v>403</v>
      </c>
      <c r="C260" s="86">
        <v>1959</v>
      </c>
      <c r="D260" s="86">
        <v>62</v>
      </c>
      <c r="E260" s="87">
        <v>592.9</v>
      </c>
      <c r="F260" s="86">
        <v>17</v>
      </c>
      <c r="G260" s="86">
        <v>17</v>
      </c>
      <c r="H260" s="86">
        <v>31</v>
      </c>
      <c r="I260" s="87">
        <v>592.9</v>
      </c>
      <c r="J260" s="88">
        <f t="shared" si="14"/>
        <v>592.9</v>
      </c>
      <c r="K260" s="89">
        <f t="shared" si="13"/>
        <v>25791.200000000001</v>
      </c>
      <c r="L260" s="89">
        <v>0</v>
      </c>
      <c r="M260" s="90">
        <f t="shared" si="12"/>
        <v>25791.200000000001</v>
      </c>
      <c r="N260" s="91">
        <v>43.5</v>
      </c>
    </row>
    <row r="261" spans="1:14" ht="13.5" customHeight="1">
      <c r="A261" s="119">
        <v>252</v>
      </c>
      <c r="B261" s="85" t="s">
        <v>404</v>
      </c>
      <c r="C261" s="86">
        <v>1959</v>
      </c>
      <c r="D261" s="86">
        <v>58</v>
      </c>
      <c r="E261" s="87">
        <v>931.2</v>
      </c>
      <c r="F261" s="86">
        <v>16</v>
      </c>
      <c r="G261" s="86">
        <v>19</v>
      </c>
      <c r="H261" s="86">
        <v>54</v>
      </c>
      <c r="I261" s="87">
        <v>931.2</v>
      </c>
      <c r="J261" s="88">
        <f t="shared" si="14"/>
        <v>931.2</v>
      </c>
      <c r="K261" s="89">
        <f t="shared" si="13"/>
        <v>40507.199999999997</v>
      </c>
      <c r="L261" s="89">
        <v>0</v>
      </c>
      <c r="M261" s="90">
        <f t="shared" si="12"/>
        <v>40507.199999999997</v>
      </c>
      <c r="N261" s="91">
        <v>43.5</v>
      </c>
    </row>
    <row r="262" spans="1:14" ht="15" customHeight="1">
      <c r="A262" s="119">
        <v>253</v>
      </c>
      <c r="B262" s="85" t="s">
        <v>405</v>
      </c>
      <c r="C262" s="86">
        <v>1959</v>
      </c>
      <c r="D262" s="86">
        <v>58</v>
      </c>
      <c r="E262" s="87">
        <v>428.2</v>
      </c>
      <c r="F262" s="86">
        <v>8</v>
      </c>
      <c r="G262" s="86">
        <v>13</v>
      </c>
      <c r="H262" s="86">
        <v>21</v>
      </c>
      <c r="I262" s="87">
        <v>428.2</v>
      </c>
      <c r="J262" s="88">
        <f t="shared" si="14"/>
        <v>428.2</v>
      </c>
      <c r="K262" s="89">
        <f t="shared" si="13"/>
        <v>18626.7</v>
      </c>
      <c r="L262" s="89">
        <v>0</v>
      </c>
      <c r="M262" s="90">
        <f t="shared" si="12"/>
        <v>18626.7</v>
      </c>
      <c r="N262" s="91">
        <v>43.5</v>
      </c>
    </row>
    <row r="263" spans="1:14" ht="15" customHeight="1">
      <c r="A263" s="119">
        <v>254</v>
      </c>
      <c r="B263" s="85" t="s">
        <v>406</v>
      </c>
      <c r="C263" s="86">
        <v>1959</v>
      </c>
      <c r="D263" s="86">
        <v>55</v>
      </c>
      <c r="E263" s="87">
        <v>581.29999999999995</v>
      </c>
      <c r="F263" s="86">
        <v>8</v>
      </c>
      <c r="G263" s="86">
        <v>12</v>
      </c>
      <c r="H263" s="86">
        <v>21</v>
      </c>
      <c r="I263" s="87">
        <v>581.29999999999995</v>
      </c>
      <c r="J263" s="88">
        <f t="shared" si="14"/>
        <v>581.29999999999995</v>
      </c>
      <c r="K263" s="89">
        <f t="shared" si="13"/>
        <v>25286.6</v>
      </c>
      <c r="L263" s="89">
        <v>0</v>
      </c>
      <c r="M263" s="90">
        <f t="shared" si="12"/>
        <v>25286.6</v>
      </c>
      <c r="N263" s="91">
        <v>43.5</v>
      </c>
    </row>
    <row r="264" spans="1:14" ht="15" customHeight="1">
      <c r="A264" s="119">
        <v>255</v>
      </c>
      <c r="B264" s="85" t="s">
        <v>407</v>
      </c>
      <c r="C264" s="86">
        <v>1959</v>
      </c>
      <c r="D264" s="86">
        <v>54</v>
      </c>
      <c r="E264" s="87">
        <v>661.3</v>
      </c>
      <c r="F264" s="86">
        <v>22</v>
      </c>
      <c r="G264" s="86">
        <v>25</v>
      </c>
      <c r="H264" s="86">
        <v>35</v>
      </c>
      <c r="I264" s="87">
        <v>661.3</v>
      </c>
      <c r="J264" s="88">
        <f t="shared" si="14"/>
        <v>661.3</v>
      </c>
      <c r="K264" s="89">
        <f t="shared" ref="K264:K280" si="15">J264*N264</f>
        <v>28766.6</v>
      </c>
      <c r="L264" s="89">
        <v>0</v>
      </c>
      <c r="M264" s="90">
        <f t="shared" si="12"/>
        <v>28766.6</v>
      </c>
      <c r="N264" s="91">
        <v>43.5</v>
      </c>
    </row>
    <row r="265" spans="1:14" ht="15" customHeight="1">
      <c r="A265" s="119">
        <v>256</v>
      </c>
      <c r="B265" s="85" t="s">
        <v>408</v>
      </c>
      <c r="C265" s="86">
        <v>1959</v>
      </c>
      <c r="D265" s="86">
        <v>53</v>
      </c>
      <c r="E265" s="87">
        <v>498.7</v>
      </c>
      <c r="F265" s="86">
        <v>12</v>
      </c>
      <c r="G265" s="86">
        <v>16</v>
      </c>
      <c r="H265" s="86">
        <v>37</v>
      </c>
      <c r="I265" s="87">
        <v>498.7</v>
      </c>
      <c r="J265" s="88">
        <f t="shared" ref="J265:J280" si="16">I265</f>
        <v>498.7</v>
      </c>
      <c r="K265" s="89">
        <f t="shared" si="15"/>
        <v>21693.5</v>
      </c>
      <c r="L265" s="89">
        <v>0</v>
      </c>
      <c r="M265" s="90">
        <f t="shared" si="12"/>
        <v>21693.5</v>
      </c>
      <c r="N265" s="91">
        <v>43.5</v>
      </c>
    </row>
    <row r="266" spans="1:14" ht="15" customHeight="1">
      <c r="A266" s="119">
        <v>257</v>
      </c>
      <c r="B266" s="85" t="s">
        <v>409</v>
      </c>
      <c r="C266" s="86">
        <v>1959</v>
      </c>
      <c r="D266" s="86">
        <v>53</v>
      </c>
      <c r="E266" s="87">
        <v>506.8</v>
      </c>
      <c r="F266" s="86">
        <v>16</v>
      </c>
      <c r="G266" s="86">
        <v>16</v>
      </c>
      <c r="H266" s="86">
        <v>31</v>
      </c>
      <c r="I266" s="87">
        <v>506.8</v>
      </c>
      <c r="J266" s="88">
        <f t="shared" si="16"/>
        <v>506.8</v>
      </c>
      <c r="K266" s="89">
        <f t="shared" si="15"/>
        <v>22045.8</v>
      </c>
      <c r="L266" s="89">
        <v>0</v>
      </c>
      <c r="M266" s="90">
        <f t="shared" ref="M266:M281" si="17">K266</f>
        <v>22045.8</v>
      </c>
      <c r="N266" s="91">
        <v>43.5</v>
      </c>
    </row>
    <row r="267" spans="1:14" ht="15" customHeight="1">
      <c r="A267" s="119">
        <v>258</v>
      </c>
      <c r="B267" s="85" t="s">
        <v>410</v>
      </c>
      <c r="C267" s="86">
        <v>1959</v>
      </c>
      <c r="D267" s="86">
        <v>47</v>
      </c>
      <c r="E267" s="87">
        <v>493.5</v>
      </c>
      <c r="F267" s="86">
        <v>8</v>
      </c>
      <c r="G267" s="86">
        <v>11</v>
      </c>
      <c r="H267" s="86">
        <v>28</v>
      </c>
      <c r="I267" s="87">
        <v>493.5</v>
      </c>
      <c r="J267" s="88">
        <f t="shared" si="16"/>
        <v>493.5</v>
      </c>
      <c r="K267" s="89">
        <f t="shared" si="15"/>
        <v>21467.3</v>
      </c>
      <c r="L267" s="89">
        <v>0</v>
      </c>
      <c r="M267" s="90">
        <f t="shared" si="17"/>
        <v>21467.3</v>
      </c>
      <c r="N267" s="91">
        <v>43.5</v>
      </c>
    </row>
    <row r="268" spans="1:14" ht="15" customHeight="1">
      <c r="A268" s="119">
        <v>259</v>
      </c>
      <c r="B268" s="85" t="s">
        <v>411</v>
      </c>
      <c r="C268" s="86">
        <v>1959</v>
      </c>
      <c r="D268" s="86">
        <v>43</v>
      </c>
      <c r="E268" s="87">
        <v>425.2</v>
      </c>
      <c r="F268" s="86">
        <v>8</v>
      </c>
      <c r="G268" s="86">
        <v>8</v>
      </c>
      <c r="H268" s="86">
        <v>24</v>
      </c>
      <c r="I268" s="87">
        <v>425.2</v>
      </c>
      <c r="J268" s="88">
        <f t="shared" si="16"/>
        <v>425.2</v>
      </c>
      <c r="K268" s="89">
        <f t="shared" si="15"/>
        <v>18496.2</v>
      </c>
      <c r="L268" s="89">
        <v>0</v>
      </c>
      <c r="M268" s="90">
        <f t="shared" si="17"/>
        <v>18496.2</v>
      </c>
      <c r="N268" s="91">
        <v>43.5</v>
      </c>
    </row>
    <row r="269" spans="1:14" ht="15" customHeight="1">
      <c r="A269" s="119">
        <v>260</v>
      </c>
      <c r="B269" s="85" t="s">
        <v>412</v>
      </c>
      <c r="C269" s="86">
        <v>1960</v>
      </c>
      <c r="D269" s="86">
        <v>70</v>
      </c>
      <c r="E269" s="87">
        <v>422.1</v>
      </c>
      <c r="F269" s="86">
        <v>8</v>
      </c>
      <c r="G269" s="86">
        <v>8</v>
      </c>
      <c r="H269" s="86">
        <v>26</v>
      </c>
      <c r="I269" s="87">
        <v>422.1</v>
      </c>
      <c r="J269" s="88">
        <f t="shared" si="16"/>
        <v>422.1</v>
      </c>
      <c r="K269" s="89">
        <f t="shared" si="15"/>
        <v>18361.400000000001</v>
      </c>
      <c r="L269" s="89">
        <v>0</v>
      </c>
      <c r="M269" s="90">
        <f t="shared" si="17"/>
        <v>18361.400000000001</v>
      </c>
      <c r="N269" s="91">
        <v>43.5</v>
      </c>
    </row>
    <row r="270" spans="1:14" ht="15" customHeight="1">
      <c r="A270" s="119">
        <v>261</v>
      </c>
      <c r="B270" s="85" t="s">
        <v>413</v>
      </c>
      <c r="C270" s="86">
        <v>1960</v>
      </c>
      <c r="D270" s="86">
        <v>65</v>
      </c>
      <c r="E270" s="87">
        <v>423.7</v>
      </c>
      <c r="F270" s="86">
        <v>8</v>
      </c>
      <c r="G270" s="86">
        <v>8</v>
      </c>
      <c r="H270" s="86">
        <v>25</v>
      </c>
      <c r="I270" s="87">
        <v>423.7</v>
      </c>
      <c r="J270" s="88">
        <f t="shared" si="16"/>
        <v>423.7</v>
      </c>
      <c r="K270" s="89">
        <f t="shared" si="15"/>
        <v>18431</v>
      </c>
      <c r="L270" s="89">
        <v>0</v>
      </c>
      <c r="M270" s="90">
        <f t="shared" si="17"/>
        <v>18431</v>
      </c>
      <c r="N270" s="91">
        <v>43.5</v>
      </c>
    </row>
    <row r="271" spans="1:14" ht="15" customHeight="1">
      <c r="A271" s="119">
        <v>262</v>
      </c>
      <c r="B271" s="85" t="s">
        <v>414</v>
      </c>
      <c r="C271" s="86">
        <v>1960</v>
      </c>
      <c r="D271" s="86">
        <v>64</v>
      </c>
      <c r="E271" s="87">
        <v>423.9</v>
      </c>
      <c r="F271" s="86">
        <v>8</v>
      </c>
      <c r="G271" s="86">
        <v>10</v>
      </c>
      <c r="H271" s="86">
        <v>23</v>
      </c>
      <c r="I271" s="87">
        <v>423.9</v>
      </c>
      <c r="J271" s="88">
        <f t="shared" si="16"/>
        <v>423.9</v>
      </c>
      <c r="K271" s="89">
        <f t="shared" si="15"/>
        <v>18439.7</v>
      </c>
      <c r="L271" s="89">
        <v>0</v>
      </c>
      <c r="M271" s="90">
        <f t="shared" si="17"/>
        <v>18439.7</v>
      </c>
      <c r="N271" s="91">
        <v>43.5</v>
      </c>
    </row>
    <row r="272" spans="1:14" ht="15" customHeight="1">
      <c r="A272" s="119">
        <v>263</v>
      </c>
      <c r="B272" s="85" t="s">
        <v>415</v>
      </c>
      <c r="C272" s="86">
        <v>1960</v>
      </c>
      <c r="D272" s="86">
        <v>62</v>
      </c>
      <c r="E272" s="87">
        <v>631.79999999999995</v>
      </c>
      <c r="F272" s="86">
        <v>12</v>
      </c>
      <c r="G272" s="86">
        <v>15</v>
      </c>
      <c r="H272" s="86">
        <v>43</v>
      </c>
      <c r="I272" s="87">
        <v>631.79999999999995</v>
      </c>
      <c r="J272" s="88">
        <f t="shared" si="16"/>
        <v>631.79999999999995</v>
      </c>
      <c r="K272" s="89">
        <f t="shared" si="15"/>
        <v>27483.3</v>
      </c>
      <c r="L272" s="89">
        <v>0</v>
      </c>
      <c r="M272" s="90">
        <f t="shared" si="17"/>
        <v>27483.3</v>
      </c>
      <c r="N272" s="91">
        <v>43.5</v>
      </c>
    </row>
    <row r="273" spans="1:14" ht="15" customHeight="1">
      <c r="A273" s="119">
        <v>264</v>
      </c>
      <c r="B273" s="85" t="s">
        <v>416</v>
      </c>
      <c r="C273" s="86">
        <v>1960</v>
      </c>
      <c r="D273" s="86">
        <v>60</v>
      </c>
      <c r="E273" s="87">
        <v>493.6</v>
      </c>
      <c r="F273" s="86">
        <v>16</v>
      </c>
      <c r="G273" s="86">
        <v>7</v>
      </c>
      <c r="H273" s="86">
        <v>27</v>
      </c>
      <c r="I273" s="87">
        <v>493.6</v>
      </c>
      <c r="J273" s="88">
        <f t="shared" si="16"/>
        <v>493.6</v>
      </c>
      <c r="K273" s="89">
        <f t="shared" si="15"/>
        <v>21471.599999999999</v>
      </c>
      <c r="L273" s="89">
        <v>0</v>
      </c>
      <c r="M273" s="90">
        <f t="shared" si="17"/>
        <v>21471.599999999999</v>
      </c>
      <c r="N273" s="91">
        <v>43.5</v>
      </c>
    </row>
    <row r="274" spans="1:14" ht="15" customHeight="1">
      <c r="A274" s="119">
        <v>265</v>
      </c>
      <c r="B274" s="85" t="s">
        <v>417</v>
      </c>
      <c r="C274" s="86">
        <v>1960</v>
      </c>
      <c r="D274" s="86">
        <v>54</v>
      </c>
      <c r="E274" s="87">
        <v>489</v>
      </c>
      <c r="F274" s="86">
        <v>16</v>
      </c>
      <c r="G274" s="86">
        <v>16</v>
      </c>
      <c r="H274" s="86">
        <v>27</v>
      </c>
      <c r="I274" s="87">
        <v>489</v>
      </c>
      <c r="J274" s="88">
        <f t="shared" si="16"/>
        <v>489</v>
      </c>
      <c r="K274" s="89">
        <f t="shared" si="15"/>
        <v>21271.5</v>
      </c>
      <c r="L274" s="89">
        <v>0</v>
      </c>
      <c r="M274" s="90">
        <f t="shared" si="17"/>
        <v>21271.5</v>
      </c>
      <c r="N274" s="91">
        <v>43.5</v>
      </c>
    </row>
    <row r="275" spans="1:14" ht="15" customHeight="1">
      <c r="A275" s="119">
        <v>266</v>
      </c>
      <c r="B275" s="85" t="s">
        <v>418</v>
      </c>
      <c r="C275" s="86">
        <v>1960</v>
      </c>
      <c r="D275" s="86">
        <v>46</v>
      </c>
      <c r="E275" s="87">
        <v>482.5</v>
      </c>
      <c r="F275" s="86">
        <v>16</v>
      </c>
      <c r="G275" s="86">
        <v>16</v>
      </c>
      <c r="H275" s="86">
        <v>25</v>
      </c>
      <c r="I275" s="87">
        <v>482.5</v>
      </c>
      <c r="J275" s="88">
        <f t="shared" si="16"/>
        <v>482.5</v>
      </c>
      <c r="K275" s="89">
        <f t="shared" si="15"/>
        <v>20988.799999999999</v>
      </c>
      <c r="L275" s="89">
        <v>0</v>
      </c>
      <c r="M275" s="90">
        <f t="shared" si="17"/>
        <v>20988.799999999999</v>
      </c>
      <c r="N275" s="91">
        <v>43.5</v>
      </c>
    </row>
    <row r="276" spans="1:14" ht="15" customHeight="1">
      <c r="A276" s="119">
        <v>267</v>
      </c>
      <c r="B276" s="85" t="s">
        <v>419</v>
      </c>
      <c r="C276" s="86">
        <v>1960</v>
      </c>
      <c r="D276" s="86">
        <v>45</v>
      </c>
      <c r="E276" s="87">
        <v>409.8</v>
      </c>
      <c r="F276" s="86">
        <v>8</v>
      </c>
      <c r="G276" s="86">
        <v>8</v>
      </c>
      <c r="H276" s="86">
        <v>35</v>
      </c>
      <c r="I276" s="87">
        <v>409.8</v>
      </c>
      <c r="J276" s="88">
        <f t="shared" si="16"/>
        <v>409.8</v>
      </c>
      <c r="K276" s="89">
        <f t="shared" si="15"/>
        <v>17826.3</v>
      </c>
      <c r="L276" s="89">
        <v>0</v>
      </c>
      <c r="M276" s="90">
        <f t="shared" si="17"/>
        <v>17826.3</v>
      </c>
      <c r="N276" s="91">
        <v>43.5</v>
      </c>
    </row>
    <row r="277" spans="1:14" ht="15" customHeight="1">
      <c r="A277" s="119">
        <v>268</v>
      </c>
      <c r="B277" s="85" t="s">
        <v>420</v>
      </c>
      <c r="C277" s="86">
        <v>1961</v>
      </c>
      <c r="D277" s="86">
        <v>57</v>
      </c>
      <c r="E277" s="87">
        <v>607.70000000000005</v>
      </c>
      <c r="F277" s="86">
        <v>20</v>
      </c>
      <c r="G277" s="86">
        <v>17</v>
      </c>
      <c r="H277" s="86">
        <v>43</v>
      </c>
      <c r="I277" s="87">
        <v>607.70000000000005</v>
      </c>
      <c r="J277" s="88">
        <f t="shared" si="16"/>
        <v>607.70000000000005</v>
      </c>
      <c r="K277" s="89">
        <f t="shared" si="15"/>
        <v>26435</v>
      </c>
      <c r="L277" s="89">
        <v>0</v>
      </c>
      <c r="M277" s="90">
        <f t="shared" si="17"/>
        <v>26435</v>
      </c>
      <c r="N277" s="91">
        <v>43.5</v>
      </c>
    </row>
    <row r="278" spans="1:14" ht="15" customHeight="1">
      <c r="A278" s="119">
        <v>269</v>
      </c>
      <c r="B278" s="85" t="s">
        <v>421</v>
      </c>
      <c r="C278" s="86">
        <v>1961</v>
      </c>
      <c r="D278" s="86">
        <v>51</v>
      </c>
      <c r="E278" s="87">
        <v>422.6</v>
      </c>
      <c r="F278" s="86">
        <v>8</v>
      </c>
      <c r="G278" s="86">
        <v>8</v>
      </c>
      <c r="H278" s="86">
        <v>24</v>
      </c>
      <c r="I278" s="87">
        <v>422.6</v>
      </c>
      <c r="J278" s="88">
        <f t="shared" si="16"/>
        <v>422.6</v>
      </c>
      <c r="K278" s="89">
        <f t="shared" si="15"/>
        <v>18383.099999999999</v>
      </c>
      <c r="L278" s="89">
        <v>0</v>
      </c>
      <c r="M278" s="90">
        <f t="shared" si="17"/>
        <v>18383.099999999999</v>
      </c>
      <c r="N278" s="91">
        <v>43.5</v>
      </c>
    </row>
    <row r="279" spans="1:14" ht="15" customHeight="1">
      <c r="A279" s="119">
        <v>270</v>
      </c>
      <c r="B279" s="85" t="s">
        <v>422</v>
      </c>
      <c r="C279" s="86">
        <v>1961</v>
      </c>
      <c r="D279" s="86">
        <v>45</v>
      </c>
      <c r="E279" s="87">
        <v>840.4</v>
      </c>
      <c r="F279" s="86">
        <v>21</v>
      </c>
      <c r="G279" s="86">
        <v>23</v>
      </c>
      <c r="H279" s="86">
        <v>55</v>
      </c>
      <c r="I279" s="87">
        <v>840.4</v>
      </c>
      <c r="J279" s="88">
        <f t="shared" si="16"/>
        <v>840.4</v>
      </c>
      <c r="K279" s="89">
        <f t="shared" si="15"/>
        <v>36557.4</v>
      </c>
      <c r="L279" s="89">
        <v>0</v>
      </c>
      <c r="M279" s="90">
        <f t="shared" si="17"/>
        <v>36557.4</v>
      </c>
      <c r="N279" s="91">
        <v>43.5</v>
      </c>
    </row>
    <row r="280" spans="1:14" ht="15" customHeight="1">
      <c r="A280" s="119">
        <v>271</v>
      </c>
      <c r="B280" s="85" t="s">
        <v>423</v>
      </c>
      <c r="C280" s="86">
        <v>1964</v>
      </c>
      <c r="D280" s="86">
        <v>40</v>
      </c>
      <c r="E280" s="87">
        <v>327.3</v>
      </c>
      <c r="F280" s="86">
        <v>8</v>
      </c>
      <c r="G280" s="86">
        <v>1</v>
      </c>
      <c r="H280" s="86">
        <v>1</v>
      </c>
      <c r="I280" s="87">
        <v>327.3</v>
      </c>
      <c r="J280" s="88">
        <f t="shared" si="16"/>
        <v>327.3</v>
      </c>
      <c r="K280" s="89">
        <f t="shared" si="15"/>
        <v>14237.6</v>
      </c>
      <c r="L280" s="89">
        <v>0</v>
      </c>
      <c r="M280" s="90">
        <f t="shared" si="17"/>
        <v>14237.6</v>
      </c>
      <c r="N280" s="91">
        <v>43.5</v>
      </c>
    </row>
    <row r="281" spans="1:14" ht="15" customHeight="1">
      <c r="A281" s="291" t="s">
        <v>24</v>
      </c>
      <c r="B281" s="292"/>
      <c r="C281" s="292"/>
      <c r="D281" s="293"/>
      <c r="E281" s="94">
        <f t="shared" ref="E281:L281" si="18">SUM(E10:E280)</f>
        <v>126664.6</v>
      </c>
      <c r="F281" s="95">
        <f t="shared" si="18"/>
        <v>2317</v>
      </c>
      <c r="G281" s="95">
        <f t="shared" si="18"/>
        <v>3320</v>
      </c>
      <c r="H281" s="95">
        <f t="shared" si="18"/>
        <v>7328</v>
      </c>
      <c r="I281" s="94">
        <f t="shared" si="18"/>
        <v>126664.6</v>
      </c>
      <c r="J281" s="94">
        <f t="shared" si="18"/>
        <v>126664.6</v>
      </c>
      <c r="K281" s="96">
        <f t="shared" si="18"/>
        <v>5509916.7999999998</v>
      </c>
      <c r="L281" s="96">
        <f t="shared" si="18"/>
        <v>0</v>
      </c>
      <c r="M281" s="97">
        <f t="shared" si="17"/>
        <v>5509916.7999999998</v>
      </c>
      <c r="N281" s="91" t="s">
        <v>439</v>
      </c>
    </row>
    <row r="282" spans="1:14">
      <c r="J282" s="70"/>
    </row>
    <row r="283" spans="1:14">
      <c r="J283" s="70"/>
      <c r="K283" s="99"/>
    </row>
    <row r="284" spans="1:14">
      <c r="E284" s="100"/>
      <c r="F284" s="100"/>
      <c r="G284" s="100"/>
      <c r="H284" s="100"/>
      <c r="I284" s="100"/>
      <c r="J284" s="101"/>
    </row>
    <row r="285" spans="1:14">
      <c r="J285" s="70"/>
    </row>
    <row r="286" spans="1:14">
      <c r="F286" s="102"/>
      <c r="G286" s="102"/>
      <c r="H286" s="102"/>
      <c r="I286" s="102"/>
      <c r="J286" s="102"/>
      <c r="K286" s="102"/>
    </row>
    <row r="288" spans="1:14">
      <c r="K288" s="103"/>
    </row>
    <row r="289" spans="1:11">
      <c r="K289" s="103"/>
    </row>
    <row r="290" spans="1:11">
      <c r="A290" s="104"/>
      <c r="B290" s="105"/>
      <c r="I290" s="106"/>
      <c r="J290" s="99"/>
      <c r="K290" s="107"/>
    </row>
    <row r="291" spans="1:11">
      <c r="A291" s="104"/>
      <c r="B291" s="105"/>
      <c r="I291" s="106"/>
      <c r="J291" s="99"/>
      <c r="K291" s="107"/>
    </row>
    <row r="292" spans="1:11">
      <c r="B292" s="108"/>
      <c r="C292" s="109"/>
      <c r="D292" s="109"/>
      <c r="E292" s="109"/>
      <c r="F292" s="109"/>
      <c r="G292" s="109"/>
      <c r="H292" s="109"/>
      <c r="I292" s="106"/>
      <c r="J292" s="70"/>
      <c r="K292" s="70"/>
    </row>
    <row r="293" spans="1:11">
      <c r="B293" s="108"/>
      <c r="C293" s="109"/>
      <c r="D293" s="109"/>
      <c r="E293" s="109"/>
      <c r="I293" s="106"/>
      <c r="J293" s="70"/>
      <c r="K293" s="70"/>
    </row>
    <row r="294" spans="1:11">
      <c r="B294" s="110"/>
      <c r="I294" s="106"/>
      <c r="J294" s="111"/>
      <c r="K294" s="70"/>
    </row>
    <row r="295" spans="1:11">
      <c r="B295" s="110"/>
      <c r="J295" s="70"/>
      <c r="K295" s="107"/>
    </row>
    <row r="296" spans="1:11">
      <c r="B296" s="110"/>
      <c r="J296" s="70"/>
      <c r="K296" s="107"/>
    </row>
    <row r="297" spans="1:11">
      <c r="B297" s="110"/>
      <c r="J297" s="70"/>
      <c r="K297" s="99"/>
    </row>
    <row r="298" spans="1:11">
      <c r="J298" s="70"/>
      <c r="K298" s="107"/>
    </row>
    <row r="299" spans="1:11">
      <c r="I299" s="109"/>
      <c r="J299" s="70"/>
    </row>
    <row r="300" spans="1:11">
      <c r="B300" s="110"/>
      <c r="J300" s="70"/>
    </row>
    <row r="301" spans="1:11">
      <c r="D301" s="112"/>
      <c r="J301" s="70"/>
    </row>
  </sheetData>
  <mergeCells count="14">
    <mergeCell ref="L1:N1"/>
    <mergeCell ref="A281:D281"/>
    <mergeCell ref="K4:K7"/>
    <mergeCell ref="L4:L7"/>
    <mergeCell ref="M4:M7"/>
    <mergeCell ref="A2:N2"/>
    <mergeCell ref="A3:A8"/>
    <mergeCell ref="B3:B8"/>
    <mergeCell ref="C3:F6"/>
    <mergeCell ref="G3:H6"/>
    <mergeCell ref="I3:I7"/>
    <mergeCell ref="J3:J7"/>
    <mergeCell ref="K3:M3"/>
    <mergeCell ref="N3:N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35" orientation="landscape" useFirstPageNumber="1" r:id="rId1"/>
  <headerFooter alignWithMargins="0">
    <oddHeader>&amp;C20</oddHeader>
  </headerFooter>
  <rowBreaks count="2" manualBreakCount="2">
    <brk id="231" max="14" man="1"/>
    <brk id="28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8"/>
  <sheetViews>
    <sheetView topLeftCell="A26" workbookViewId="0">
      <selection sqref="A1:I40"/>
    </sheetView>
  </sheetViews>
  <sheetFormatPr defaultColWidth="9.1796875" defaultRowHeight="13"/>
  <cols>
    <col min="1" max="1" width="7" style="117" customWidth="1"/>
    <col min="2" max="2" width="60.26953125" style="113" customWidth="1"/>
    <col min="3" max="4" width="12" style="113" customWidth="1"/>
    <col min="5" max="5" width="12.26953125" style="115" customWidth="1"/>
    <col min="6" max="6" width="13.453125" style="113" customWidth="1"/>
    <col min="7" max="7" width="13.81640625" style="113" customWidth="1"/>
    <col min="8" max="8" width="15" style="113" customWidth="1"/>
    <col min="9" max="9" width="56.54296875" style="113" customWidth="1"/>
    <col min="10" max="13" width="16.7265625" style="68" customWidth="1"/>
    <col min="14" max="16384" width="9.1796875" style="68"/>
  </cols>
  <sheetData>
    <row r="1" spans="1:20" ht="62.25" customHeight="1">
      <c r="A1" s="146"/>
      <c r="B1" s="147"/>
      <c r="C1" s="148"/>
      <c r="D1" s="149"/>
      <c r="E1" s="150"/>
      <c r="F1" s="151"/>
      <c r="G1" s="152"/>
      <c r="I1" s="144" t="s">
        <v>424</v>
      </c>
    </row>
    <row r="2" spans="1:20" ht="48" customHeight="1">
      <c r="A2" s="320" t="s">
        <v>456</v>
      </c>
      <c r="B2" s="320"/>
      <c r="C2" s="320"/>
      <c r="D2" s="320"/>
      <c r="E2" s="320"/>
      <c r="F2" s="320"/>
      <c r="G2" s="320"/>
      <c r="H2" s="320"/>
      <c r="I2" s="320"/>
    </row>
    <row r="3" spans="1:20" ht="15" customHeight="1">
      <c r="A3" s="321" t="s">
        <v>2</v>
      </c>
      <c r="B3" s="321" t="s">
        <v>52</v>
      </c>
      <c r="C3" s="266" t="s">
        <v>55</v>
      </c>
      <c r="D3" s="267"/>
      <c r="E3" s="315" t="s">
        <v>425</v>
      </c>
      <c r="F3" s="315" t="s">
        <v>57</v>
      </c>
      <c r="G3" s="315" t="s">
        <v>426</v>
      </c>
      <c r="H3" s="263" t="s">
        <v>427</v>
      </c>
      <c r="I3" s="321" t="s">
        <v>428</v>
      </c>
    </row>
    <row r="4" spans="1:20" ht="58.5" customHeight="1">
      <c r="A4" s="322"/>
      <c r="B4" s="322"/>
      <c r="C4" s="268"/>
      <c r="D4" s="269"/>
      <c r="E4" s="316"/>
      <c r="F4" s="316"/>
      <c r="G4" s="316"/>
      <c r="H4" s="271"/>
      <c r="I4" s="322"/>
      <c r="L4" s="313"/>
      <c r="M4" s="313"/>
      <c r="N4" s="313"/>
      <c r="O4" s="313"/>
      <c r="P4" s="313"/>
      <c r="Q4" s="313"/>
      <c r="R4" s="313"/>
      <c r="S4" s="313"/>
      <c r="T4" s="313"/>
    </row>
    <row r="5" spans="1:20" ht="15" customHeight="1">
      <c r="A5" s="322"/>
      <c r="B5" s="322"/>
      <c r="C5" s="315" t="s">
        <v>72</v>
      </c>
      <c r="D5" s="315" t="s">
        <v>73</v>
      </c>
      <c r="E5" s="316"/>
      <c r="F5" s="316"/>
      <c r="G5" s="316"/>
      <c r="H5" s="271"/>
      <c r="I5" s="322"/>
    </row>
    <row r="6" spans="1:20" ht="15" customHeight="1">
      <c r="A6" s="322"/>
      <c r="B6" s="322"/>
      <c r="C6" s="316"/>
      <c r="D6" s="316"/>
      <c r="E6" s="316"/>
      <c r="F6" s="316"/>
      <c r="G6" s="316"/>
      <c r="H6" s="271"/>
      <c r="I6" s="322"/>
    </row>
    <row r="7" spans="1:20" ht="120.75" customHeight="1">
      <c r="A7" s="323"/>
      <c r="B7" s="323"/>
      <c r="C7" s="317"/>
      <c r="D7" s="317"/>
      <c r="E7" s="317"/>
      <c r="F7" s="317"/>
      <c r="G7" s="317"/>
      <c r="H7" s="272"/>
      <c r="I7" s="323"/>
    </row>
    <row r="8" spans="1:20" s="69" customFormat="1" ht="17.149999999999999" customHeight="1">
      <c r="A8" s="50">
        <v>1</v>
      </c>
      <c r="B8" s="188">
        <v>2</v>
      </c>
      <c r="C8" s="188">
        <v>3</v>
      </c>
      <c r="D8" s="188">
        <v>4</v>
      </c>
      <c r="E8" s="188">
        <v>5</v>
      </c>
      <c r="F8" s="188">
        <v>6</v>
      </c>
      <c r="G8" s="188">
        <v>7</v>
      </c>
      <c r="H8" s="188">
        <v>8</v>
      </c>
      <c r="I8" s="188">
        <v>9</v>
      </c>
    </row>
    <row r="9" spans="1:20" s="23" customFormat="1" ht="21.75" customHeight="1">
      <c r="A9" s="189">
        <v>1</v>
      </c>
      <c r="B9" s="154" t="s">
        <v>77</v>
      </c>
      <c r="C9" s="157">
        <v>2829</v>
      </c>
      <c r="D9" s="158">
        <v>40907</v>
      </c>
      <c r="E9" s="159">
        <v>41699</v>
      </c>
      <c r="F9" s="159">
        <v>41821</v>
      </c>
      <c r="G9" s="190">
        <v>432.2</v>
      </c>
      <c r="H9" s="164">
        <v>1500</v>
      </c>
      <c r="I9" s="191"/>
    </row>
    <row r="10" spans="1:20" s="23" customFormat="1" ht="21.75" customHeight="1">
      <c r="A10" s="189">
        <v>2</v>
      </c>
      <c r="B10" s="154" t="s">
        <v>78</v>
      </c>
      <c r="C10" s="157">
        <v>2815</v>
      </c>
      <c r="D10" s="158">
        <v>40907</v>
      </c>
      <c r="E10" s="159">
        <v>41699</v>
      </c>
      <c r="F10" s="159">
        <v>41821</v>
      </c>
      <c r="G10" s="190">
        <v>377.3</v>
      </c>
      <c r="H10" s="164">
        <v>1500</v>
      </c>
      <c r="I10" s="191"/>
    </row>
    <row r="11" spans="1:20" s="23" customFormat="1" ht="21.75" customHeight="1">
      <c r="A11" s="189">
        <v>3</v>
      </c>
      <c r="B11" s="154" t="s">
        <v>79</v>
      </c>
      <c r="C11" s="157">
        <v>2828</v>
      </c>
      <c r="D11" s="158">
        <v>40907</v>
      </c>
      <c r="E11" s="159">
        <v>41791</v>
      </c>
      <c r="F11" s="159">
        <v>41821</v>
      </c>
      <c r="G11" s="190">
        <v>436.5</v>
      </c>
      <c r="H11" s="164">
        <v>1500</v>
      </c>
      <c r="I11" s="191"/>
    </row>
    <row r="12" spans="1:20" s="39" customFormat="1" ht="21.75" customHeight="1">
      <c r="A12" s="189">
        <v>4</v>
      </c>
      <c r="B12" s="154" t="s">
        <v>429</v>
      </c>
      <c r="C12" s="156">
        <v>2827</v>
      </c>
      <c r="D12" s="192">
        <v>40907</v>
      </c>
      <c r="E12" s="166">
        <v>41640</v>
      </c>
      <c r="F12" s="159">
        <v>41821</v>
      </c>
      <c r="G12" s="193">
        <v>436.8</v>
      </c>
      <c r="H12" s="164">
        <v>1500</v>
      </c>
      <c r="I12" s="191"/>
    </row>
    <row r="13" spans="1:20" s="39" customFormat="1" ht="21.75" customHeight="1">
      <c r="A13" s="189">
        <v>5</v>
      </c>
      <c r="B13" s="154" t="s">
        <v>80</v>
      </c>
      <c r="C13" s="157">
        <v>2826</v>
      </c>
      <c r="D13" s="158">
        <v>40907</v>
      </c>
      <c r="E13" s="159">
        <v>41699</v>
      </c>
      <c r="F13" s="159">
        <v>41821</v>
      </c>
      <c r="G13" s="190">
        <v>402.8</v>
      </c>
      <c r="H13" s="164">
        <v>1500</v>
      </c>
      <c r="I13" s="191"/>
    </row>
    <row r="14" spans="1:20" s="39" customFormat="1" ht="21.75" customHeight="1">
      <c r="A14" s="189">
        <v>6</v>
      </c>
      <c r="B14" s="154" t="s">
        <v>81</v>
      </c>
      <c r="C14" s="157">
        <v>2785</v>
      </c>
      <c r="D14" s="158">
        <v>40907</v>
      </c>
      <c r="E14" s="159">
        <v>41699</v>
      </c>
      <c r="F14" s="159">
        <v>41821</v>
      </c>
      <c r="G14" s="190">
        <v>438</v>
      </c>
      <c r="H14" s="164">
        <v>1500</v>
      </c>
      <c r="I14" s="191"/>
    </row>
    <row r="15" spans="1:20" s="39" customFormat="1" ht="21.75" customHeight="1">
      <c r="A15" s="189">
        <v>7</v>
      </c>
      <c r="B15" s="154" t="s">
        <v>430</v>
      </c>
      <c r="C15" s="156">
        <v>2825</v>
      </c>
      <c r="D15" s="192">
        <v>40907</v>
      </c>
      <c r="E15" s="166">
        <v>41640</v>
      </c>
      <c r="F15" s="159">
        <v>41821</v>
      </c>
      <c r="G15" s="193">
        <v>434.7</v>
      </c>
      <c r="H15" s="164">
        <v>1500</v>
      </c>
      <c r="I15" s="191"/>
    </row>
    <row r="16" spans="1:20" s="39" customFormat="1" ht="21.75" customHeight="1">
      <c r="A16" s="189">
        <v>8</v>
      </c>
      <c r="B16" s="154" t="s">
        <v>82</v>
      </c>
      <c r="C16" s="157">
        <v>2824</v>
      </c>
      <c r="D16" s="158">
        <v>40907</v>
      </c>
      <c r="E16" s="194">
        <v>41791</v>
      </c>
      <c r="F16" s="159">
        <v>41821</v>
      </c>
      <c r="G16" s="190">
        <v>416.4</v>
      </c>
      <c r="H16" s="164">
        <v>1500</v>
      </c>
      <c r="I16" s="191"/>
    </row>
    <row r="17" spans="1:9" s="39" customFormat="1" ht="21.75" customHeight="1">
      <c r="A17" s="189">
        <v>9</v>
      </c>
      <c r="B17" s="154" t="s">
        <v>83</v>
      </c>
      <c r="C17" s="157">
        <v>2823</v>
      </c>
      <c r="D17" s="158">
        <v>40907</v>
      </c>
      <c r="E17" s="159">
        <v>41699</v>
      </c>
      <c r="F17" s="159">
        <v>41821</v>
      </c>
      <c r="G17" s="190">
        <v>412.7</v>
      </c>
      <c r="H17" s="164">
        <v>1500</v>
      </c>
      <c r="I17" s="191"/>
    </row>
    <row r="18" spans="1:9" s="39" customFormat="1" ht="21.75" customHeight="1">
      <c r="A18" s="189">
        <v>10</v>
      </c>
      <c r="B18" s="154" t="s">
        <v>84</v>
      </c>
      <c r="C18" s="165">
        <v>2832</v>
      </c>
      <c r="D18" s="166">
        <v>40907</v>
      </c>
      <c r="E18" s="159">
        <v>41760</v>
      </c>
      <c r="F18" s="159">
        <v>41821</v>
      </c>
      <c r="G18" s="190">
        <v>350.4</v>
      </c>
      <c r="H18" s="164">
        <v>1500</v>
      </c>
      <c r="I18" s="191"/>
    </row>
    <row r="19" spans="1:9" s="39" customFormat="1" ht="21.75" customHeight="1">
      <c r="A19" s="189">
        <v>11</v>
      </c>
      <c r="B19" s="154" t="s">
        <v>85</v>
      </c>
      <c r="C19" s="165">
        <v>2831</v>
      </c>
      <c r="D19" s="166">
        <v>40907</v>
      </c>
      <c r="E19" s="159">
        <v>41791</v>
      </c>
      <c r="F19" s="159">
        <v>41821</v>
      </c>
      <c r="G19" s="190">
        <v>175.2</v>
      </c>
      <c r="H19" s="164">
        <v>1500</v>
      </c>
      <c r="I19" s="191"/>
    </row>
    <row r="20" spans="1:9" s="39" customFormat="1" ht="21.75" customHeight="1">
      <c r="A20" s="189">
        <v>12</v>
      </c>
      <c r="B20" s="154" t="s">
        <v>86</v>
      </c>
      <c r="C20" s="157">
        <v>153</v>
      </c>
      <c r="D20" s="158">
        <v>41303</v>
      </c>
      <c r="E20" s="159">
        <v>41699</v>
      </c>
      <c r="F20" s="159">
        <v>41821</v>
      </c>
      <c r="G20" s="190">
        <v>175.8</v>
      </c>
      <c r="H20" s="164">
        <v>1500</v>
      </c>
      <c r="I20" s="191"/>
    </row>
    <row r="21" spans="1:9" s="39" customFormat="1" ht="21.75" customHeight="1">
      <c r="A21" s="189">
        <v>13</v>
      </c>
      <c r="B21" s="154" t="s">
        <v>87</v>
      </c>
      <c r="C21" s="157">
        <v>2814</v>
      </c>
      <c r="D21" s="158">
        <v>40907</v>
      </c>
      <c r="E21" s="159">
        <v>41791</v>
      </c>
      <c r="F21" s="159">
        <v>41821</v>
      </c>
      <c r="G21" s="190">
        <v>355.3</v>
      </c>
      <c r="H21" s="164">
        <v>1500</v>
      </c>
      <c r="I21" s="191"/>
    </row>
    <row r="22" spans="1:9" ht="21.75" customHeight="1">
      <c r="A22" s="189">
        <v>14</v>
      </c>
      <c r="B22" s="154" t="s">
        <v>443</v>
      </c>
      <c r="C22" s="189">
        <v>149</v>
      </c>
      <c r="D22" s="192">
        <v>41303</v>
      </c>
      <c r="E22" s="166">
        <v>41640</v>
      </c>
      <c r="F22" s="166">
        <v>41640</v>
      </c>
      <c r="G22" s="190">
        <v>584.20000000000005</v>
      </c>
      <c r="H22" s="164">
        <v>1500</v>
      </c>
      <c r="I22" s="191"/>
    </row>
    <row r="23" spans="1:9" ht="21.75" customHeight="1">
      <c r="A23" s="189">
        <v>15</v>
      </c>
      <c r="B23" s="154" t="s">
        <v>444</v>
      </c>
      <c r="C23" s="156">
        <v>2820</v>
      </c>
      <c r="D23" s="192">
        <v>40907</v>
      </c>
      <c r="E23" s="166">
        <v>41640</v>
      </c>
      <c r="F23" s="166">
        <v>41640</v>
      </c>
      <c r="G23" s="190">
        <v>803.9</v>
      </c>
      <c r="H23" s="164">
        <v>1500</v>
      </c>
      <c r="I23" s="191"/>
    </row>
    <row r="24" spans="1:9" ht="21.75" customHeight="1">
      <c r="A24" s="189">
        <v>16</v>
      </c>
      <c r="B24" s="154" t="s">
        <v>445</v>
      </c>
      <c r="C24" s="156">
        <v>146</v>
      </c>
      <c r="D24" s="192">
        <v>41303</v>
      </c>
      <c r="E24" s="166">
        <v>41640</v>
      </c>
      <c r="F24" s="166">
        <v>41640</v>
      </c>
      <c r="G24" s="190">
        <v>501.7</v>
      </c>
      <c r="H24" s="164">
        <v>1500</v>
      </c>
      <c r="I24" s="191"/>
    </row>
    <row r="25" spans="1:9" ht="21.75" customHeight="1">
      <c r="A25" s="189">
        <v>17</v>
      </c>
      <c r="B25" s="154" t="s">
        <v>88</v>
      </c>
      <c r="C25" s="157">
        <v>2662</v>
      </c>
      <c r="D25" s="158">
        <v>41225</v>
      </c>
      <c r="E25" s="166">
        <v>41913</v>
      </c>
      <c r="F25" s="166">
        <v>42004</v>
      </c>
      <c r="G25" s="190">
        <v>872.6</v>
      </c>
      <c r="H25" s="164">
        <v>1500</v>
      </c>
      <c r="I25" s="191"/>
    </row>
    <row r="26" spans="1:9" ht="21.75" customHeight="1">
      <c r="A26" s="189">
        <v>18</v>
      </c>
      <c r="B26" s="167" t="s">
        <v>89</v>
      </c>
      <c r="C26" s="157">
        <v>1921</v>
      </c>
      <c r="D26" s="158">
        <v>41481</v>
      </c>
      <c r="E26" s="166">
        <v>41913</v>
      </c>
      <c r="F26" s="166">
        <v>42004</v>
      </c>
      <c r="G26" s="193">
        <v>842.1</v>
      </c>
      <c r="H26" s="164">
        <v>1500</v>
      </c>
      <c r="I26" s="191"/>
    </row>
    <row r="27" spans="1:9" ht="21.75" customHeight="1">
      <c r="A27" s="189">
        <v>19</v>
      </c>
      <c r="B27" s="154" t="s">
        <v>431</v>
      </c>
      <c r="C27" s="156">
        <v>148</v>
      </c>
      <c r="D27" s="192">
        <v>41303</v>
      </c>
      <c r="E27" s="166">
        <v>41640</v>
      </c>
      <c r="F27" s="166">
        <v>41640</v>
      </c>
      <c r="G27" s="190">
        <v>567.79999999999995</v>
      </c>
      <c r="H27" s="164">
        <v>1500</v>
      </c>
      <c r="I27" s="191"/>
    </row>
    <row r="28" spans="1:9" ht="21.75" customHeight="1">
      <c r="A28" s="189">
        <v>20</v>
      </c>
      <c r="B28" s="154" t="s">
        <v>432</v>
      </c>
      <c r="C28" s="156">
        <v>151</v>
      </c>
      <c r="D28" s="192">
        <v>41303</v>
      </c>
      <c r="E28" s="166">
        <v>41640</v>
      </c>
      <c r="F28" s="166">
        <v>41640</v>
      </c>
      <c r="G28" s="190">
        <v>440.5</v>
      </c>
      <c r="H28" s="164">
        <v>1500</v>
      </c>
      <c r="I28" s="191"/>
    </row>
    <row r="29" spans="1:9" ht="21.75" customHeight="1">
      <c r="A29" s="189">
        <v>21</v>
      </c>
      <c r="B29" s="167" t="s">
        <v>90</v>
      </c>
      <c r="C29" s="157">
        <v>2158</v>
      </c>
      <c r="D29" s="158">
        <v>41508</v>
      </c>
      <c r="E29" s="166">
        <v>41913</v>
      </c>
      <c r="F29" s="166">
        <v>42004</v>
      </c>
      <c r="G29" s="195">
        <v>533.9</v>
      </c>
      <c r="H29" s="164">
        <v>1500</v>
      </c>
      <c r="I29" s="191"/>
    </row>
    <row r="30" spans="1:9" ht="21.75" customHeight="1">
      <c r="A30" s="189">
        <v>22</v>
      </c>
      <c r="B30" s="167" t="s">
        <v>91</v>
      </c>
      <c r="C30" s="157">
        <v>2157</v>
      </c>
      <c r="D30" s="158">
        <v>41508</v>
      </c>
      <c r="E30" s="166">
        <v>41913</v>
      </c>
      <c r="F30" s="166">
        <v>42004</v>
      </c>
      <c r="G30" s="193">
        <v>345.7</v>
      </c>
      <c r="H30" s="164">
        <v>1500</v>
      </c>
      <c r="I30" s="191"/>
    </row>
    <row r="31" spans="1:9" ht="21.75" customHeight="1">
      <c r="A31" s="189">
        <v>23</v>
      </c>
      <c r="B31" s="154" t="s">
        <v>446</v>
      </c>
      <c r="C31" s="156">
        <v>2105</v>
      </c>
      <c r="D31" s="192">
        <v>40848</v>
      </c>
      <c r="E31" s="166">
        <v>41640</v>
      </c>
      <c r="F31" s="166" t="s">
        <v>439</v>
      </c>
      <c r="G31" s="190">
        <v>570.5</v>
      </c>
      <c r="H31" s="164">
        <v>0</v>
      </c>
      <c r="I31" s="191" t="s">
        <v>436</v>
      </c>
    </row>
    <row r="32" spans="1:9" ht="21.75" customHeight="1">
      <c r="A32" s="189">
        <v>24</v>
      </c>
      <c r="B32" s="154" t="s">
        <v>114</v>
      </c>
      <c r="C32" s="157">
        <v>152</v>
      </c>
      <c r="D32" s="158">
        <v>41303</v>
      </c>
      <c r="E32" s="166">
        <v>42736</v>
      </c>
      <c r="F32" s="166" t="s">
        <v>439</v>
      </c>
      <c r="G32" s="193">
        <v>482.8</v>
      </c>
      <c r="H32" s="164">
        <v>0</v>
      </c>
      <c r="I32" s="191" t="s">
        <v>436</v>
      </c>
    </row>
    <row r="33" spans="1:9" ht="21.75" customHeight="1">
      <c r="A33" s="189">
        <v>25</v>
      </c>
      <c r="B33" s="154" t="s">
        <v>453</v>
      </c>
      <c r="C33" s="157">
        <v>2105</v>
      </c>
      <c r="D33" s="158">
        <v>40848</v>
      </c>
      <c r="E33" s="166">
        <v>41640</v>
      </c>
      <c r="F33" s="166" t="s">
        <v>439</v>
      </c>
      <c r="G33" s="193">
        <v>465.2</v>
      </c>
      <c r="H33" s="164">
        <v>0</v>
      </c>
      <c r="I33" s="191" t="s">
        <v>454</v>
      </c>
    </row>
    <row r="34" spans="1:9" ht="29.25" customHeight="1">
      <c r="A34" s="189">
        <v>26</v>
      </c>
      <c r="B34" s="154" t="s">
        <v>452</v>
      </c>
      <c r="C34" s="157">
        <v>150</v>
      </c>
      <c r="D34" s="158">
        <v>41303</v>
      </c>
      <c r="E34" s="166">
        <v>41365</v>
      </c>
      <c r="F34" s="166" t="s">
        <v>439</v>
      </c>
      <c r="G34" s="193">
        <v>593.70000000000005</v>
      </c>
      <c r="H34" s="164">
        <v>0</v>
      </c>
      <c r="I34" s="191" t="s">
        <v>455</v>
      </c>
    </row>
    <row r="35" spans="1:9" ht="21.75" customHeight="1">
      <c r="A35" s="318" t="s">
        <v>433</v>
      </c>
      <c r="B35" s="319"/>
      <c r="C35" s="319"/>
      <c r="D35" s="319"/>
      <c r="E35" s="319"/>
      <c r="F35" s="319"/>
      <c r="G35" s="196">
        <f>SUM(G12:G30)</f>
        <v>9090.5</v>
      </c>
      <c r="H35" s="153">
        <f>SUM(H9:H30)</f>
        <v>33000</v>
      </c>
      <c r="I35" s="197"/>
    </row>
    <row r="37" spans="1:9" ht="19.5" customHeight="1">
      <c r="B37" s="314"/>
      <c r="C37" s="314"/>
      <c r="D37" s="314"/>
      <c r="E37" s="314"/>
      <c r="F37" s="314"/>
      <c r="G37" s="314"/>
      <c r="H37" s="314"/>
      <c r="I37" s="314"/>
    </row>
    <row r="38" spans="1:9">
      <c r="C38" s="114"/>
      <c r="D38" s="114"/>
      <c r="E38" s="116"/>
      <c r="F38" s="114"/>
      <c r="G38" s="114"/>
    </row>
  </sheetData>
  <mergeCells count="14">
    <mergeCell ref="A2:I2"/>
    <mergeCell ref="A3:A7"/>
    <mergeCell ref="B3:B7"/>
    <mergeCell ref="C3:D4"/>
    <mergeCell ref="E3:E7"/>
    <mergeCell ref="F3:F7"/>
    <mergeCell ref="G3:G7"/>
    <mergeCell ref="H3:H7"/>
    <mergeCell ref="I3:I7"/>
    <mergeCell ref="L4:T4"/>
    <mergeCell ref="B37:I37"/>
    <mergeCell ref="C5:C7"/>
    <mergeCell ref="D5:D7"/>
    <mergeCell ref="A35:F35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Приложение  1</vt:lpstr>
      <vt:lpstr>Приложение 2</vt:lpstr>
      <vt:lpstr>Приложение  3</vt:lpstr>
      <vt:lpstr>Приложение 4</vt:lpstr>
      <vt:lpstr>Приложение 5</vt:lpstr>
      <vt:lpstr>'Приложение  3'!Заголовки_для_печати</vt:lpstr>
      <vt:lpstr>'Приложение 2'!Заголовки_для_печати</vt:lpstr>
      <vt:lpstr>'Приложение 4'!Заголовки_для_печати</vt:lpstr>
      <vt:lpstr>'Приложение 5'!Заголовки_для_печати</vt:lpstr>
      <vt:lpstr>'Приложение  1'!Область_печати</vt:lpstr>
      <vt:lpstr>'Приложение 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KravchenkoAN</dc:creator>
  <cp:lastModifiedBy>miloserdova</cp:lastModifiedBy>
  <cp:lastPrinted>2014-04-09T13:09:29Z</cp:lastPrinted>
  <dcterms:created xsi:type="dcterms:W3CDTF">2013-11-20T09:51:22Z</dcterms:created>
  <dcterms:modified xsi:type="dcterms:W3CDTF">2014-04-11T08:04:04Z</dcterms:modified>
</cp:coreProperties>
</file>