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11. 4471 от 20.12.2023\Регистр для сайта актуальная редакция ПАГМ\размещение РЕГИСТР\"/>
    </mc:Choice>
  </mc:AlternateContent>
  <xr:revisionPtr revIDLastSave="0" documentId="13_ncr:1_{EEE70E16-610D-4A4B-B710-FC171F05E60D}" xr6:coauthVersionLast="47" xr6:coauthVersionMax="47" xr10:uidLastSave="{00000000-0000-0000-0000-000000000000}"/>
  <bookViews>
    <workbookView xWindow="1560" yWindow="765" windowWidth="21930" windowHeight="15435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РЕДАКЦИЯ'!$O$1:$O$309</definedName>
    <definedName name="_xlnm.Print_Titles" localSheetId="1">'6 РЕДАКЦИЯ'!$14:$14</definedName>
    <definedName name="_xlnm.Print_Area" localSheetId="1">'6 РЕДАКЦИЯ'!$A$1:$BB$307</definedName>
  </definedNames>
  <calcPr calcId="181029" fullPrecision="0"/>
</workbook>
</file>

<file path=xl/calcChain.xml><?xml version="1.0" encoding="utf-8"?>
<calcChain xmlns="http://schemas.openxmlformats.org/spreadsheetml/2006/main">
  <c r="D216" i="11" l="1"/>
  <c r="D215" i="11"/>
  <c r="D214" i="11"/>
  <c r="D213" i="11"/>
  <c r="D212" i="11"/>
  <c r="D207" i="11"/>
  <c r="AA207" i="11" s="1"/>
  <c r="Y143" i="11" l="1"/>
  <c r="Z203" i="11" l="1"/>
  <c r="X203" i="11"/>
  <c r="J203" i="11"/>
  <c r="I203" i="11"/>
  <c r="H203" i="11"/>
  <c r="F203" i="11"/>
  <c r="G203" i="11"/>
  <c r="E203" i="11"/>
  <c r="K203" i="11"/>
  <c r="D187" i="11" l="1"/>
  <c r="AA187" i="11"/>
  <c r="V200" i="11"/>
  <c r="P99" i="11"/>
  <c r="V99" i="11" s="1"/>
  <c r="U200" i="11" l="1"/>
  <c r="U202" i="11"/>
  <c r="U201" i="11"/>
  <c r="P169" i="11"/>
  <c r="V169" i="11" s="1"/>
  <c r="U186" i="11"/>
  <c r="U185" i="11"/>
  <c r="U169" i="11"/>
  <c r="U164" i="11"/>
  <c r="U161" i="11"/>
  <c r="U150" i="11"/>
  <c r="U148" i="11"/>
  <c r="U130" i="11"/>
  <c r="U131" i="11"/>
  <c r="U132" i="11"/>
  <c r="U133" i="11"/>
  <c r="U134" i="11"/>
  <c r="U128" i="11"/>
  <c r="U129" i="11"/>
  <c r="U127" i="11"/>
  <c r="U123" i="11"/>
  <c r="U118" i="11"/>
  <c r="U119" i="11"/>
  <c r="U120" i="11"/>
  <c r="U121" i="11"/>
  <c r="U122" i="11"/>
  <c r="U116" i="11"/>
  <c r="U117" i="11"/>
  <c r="U115" i="11"/>
  <c r="U111" i="11"/>
  <c r="U112" i="11"/>
  <c r="U108" i="11"/>
  <c r="U109" i="11"/>
  <c r="U110" i="11"/>
  <c r="U106" i="11"/>
  <c r="U107" i="11"/>
  <c r="U105" i="11"/>
  <c r="U104" i="11"/>
  <c r="U103" i="11"/>
  <c r="U99" i="11"/>
  <c r="U95" i="11"/>
  <c r="U84" i="11"/>
  <c r="U83" i="11"/>
  <c r="P70" i="11"/>
  <c r="V70" i="11" s="1"/>
  <c r="U72" i="11"/>
  <c r="U71" i="11"/>
  <c r="U70" i="11"/>
  <c r="U69" i="11"/>
  <c r="U68" i="11"/>
  <c r="U67" i="11"/>
  <c r="P69" i="11"/>
  <c r="V69" i="11" s="1"/>
  <c r="P71" i="11"/>
  <c r="V71" i="11" s="1"/>
  <c r="U24" i="11"/>
  <c r="U20" i="11"/>
  <c r="U19" i="11"/>
  <c r="U18" i="11"/>
  <c r="P202" i="11"/>
  <c r="V202" i="11" s="1"/>
  <c r="P201" i="11"/>
  <c r="V201" i="11" s="1"/>
  <c r="P200" i="11"/>
  <c r="AA200" i="11" s="1"/>
  <c r="P186" i="11"/>
  <c r="V186" i="11" s="1"/>
  <c r="P185" i="11"/>
  <c r="V185" i="11" s="1"/>
  <c r="P164" i="11"/>
  <c r="V164" i="11" s="1"/>
  <c r="P161" i="11"/>
  <c r="V161" i="11" s="1"/>
  <c r="P150" i="11"/>
  <c r="V150" i="11" s="1"/>
  <c r="P148" i="11"/>
  <c r="V148" i="11" s="1"/>
  <c r="P134" i="11"/>
  <c r="V134" i="11" s="1"/>
  <c r="P133" i="11"/>
  <c r="V133" i="11" s="1"/>
  <c r="P132" i="11"/>
  <c r="V132" i="11" s="1"/>
  <c r="P131" i="11"/>
  <c r="P130" i="11"/>
  <c r="V130" i="11" s="1"/>
  <c r="P129" i="11"/>
  <c r="V129" i="11" s="1"/>
  <c r="P128" i="11"/>
  <c r="V128" i="11" s="1"/>
  <c r="P127" i="11"/>
  <c r="V127" i="11" s="1"/>
  <c r="P123" i="11"/>
  <c r="V123" i="11" s="1"/>
  <c r="P122" i="11"/>
  <c r="P121" i="11"/>
  <c r="V121" i="11" s="1"/>
  <c r="P120" i="11"/>
  <c r="V120" i="11" s="1"/>
  <c r="P119" i="11"/>
  <c r="V119" i="11" s="1"/>
  <c r="P118" i="11"/>
  <c r="P117" i="11"/>
  <c r="V117" i="11" s="1"/>
  <c r="P116" i="11"/>
  <c r="V116" i="11" s="1"/>
  <c r="P115" i="11"/>
  <c r="V115" i="11" s="1"/>
  <c r="P112" i="11"/>
  <c r="V112" i="11" s="1"/>
  <c r="P111" i="11"/>
  <c r="V111" i="11" s="1"/>
  <c r="P110" i="11"/>
  <c r="V110" i="11" s="1"/>
  <c r="P109" i="11"/>
  <c r="V109" i="11" s="1"/>
  <c r="P108" i="11"/>
  <c r="V108" i="11" s="1"/>
  <c r="P107" i="11"/>
  <c r="V107" i="11" s="1"/>
  <c r="P106" i="11"/>
  <c r="V106" i="11" s="1"/>
  <c r="P95" i="11"/>
  <c r="V95" i="11" s="1"/>
  <c r="P84" i="11"/>
  <c r="P83" i="11"/>
  <c r="V83" i="11" s="1"/>
  <c r="P72" i="11"/>
  <c r="V72" i="11" s="1"/>
  <c r="O203" i="11"/>
  <c r="O282" i="11" s="1"/>
  <c r="W203" i="11"/>
  <c r="W282" i="11" s="1"/>
  <c r="T203" i="11"/>
  <c r="T282" i="11" s="1"/>
  <c r="S203" i="11"/>
  <c r="S282" i="11" s="1"/>
  <c r="R203" i="11"/>
  <c r="R282" i="11" s="1"/>
  <c r="Q203" i="11"/>
  <c r="Q282" i="11" s="1"/>
  <c r="N203" i="11"/>
  <c r="N282" i="11" s="1"/>
  <c r="M203" i="11"/>
  <c r="M282" i="11" s="1"/>
  <c r="L203" i="11"/>
  <c r="J282" i="11"/>
  <c r="I282" i="11"/>
  <c r="H282" i="11"/>
  <c r="G282" i="11"/>
  <c r="E282" i="11"/>
  <c r="D119" i="11"/>
  <c r="P105" i="11"/>
  <c r="V105" i="11" s="1"/>
  <c r="P103" i="11"/>
  <c r="P68" i="11"/>
  <c r="V68" i="11" s="1"/>
  <c r="P67" i="11"/>
  <c r="V67" i="11" s="1"/>
  <c r="P24" i="11"/>
  <c r="V24" i="11" s="1"/>
  <c r="P20" i="11"/>
  <c r="V20" i="11" s="1"/>
  <c r="P19" i="11"/>
  <c r="V19" i="11" s="1"/>
  <c r="P18" i="11"/>
  <c r="V18" i="11" s="1"/>
  <c r="P104" i="11"/>
  <c r="V104" i="11" s="1"/>
  <c r="D102" i="11"/>
  <c r="D192" i="11"/>
  <c r="D193" i="11"/>
  <c r="D194" i="11"/>
  <c r="D195" i="11"/>
  <c r="D196" i="11"/>
  <c r="D197" i="11"/>
  <c r="D198" i="11"/>
  <c r="D199" i="11"/>
  <c r="D190" i="11"/>
  <c r="AA190" i="11" s="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67" i="11"/>
  <c r="AA167" i="11" s="1"/>
  <c r="D165" i="11"/>
  <c r="D163" i="11"/>
  <c r="D160" i="11"/>
  <c r="AA160" i="11" s="1"/>
  <c r="D158" i="11"/>
  <c r="D154" i="11"/>
  <c r="AA154" i="11" s="1"/>
  <c r="D155" i="11"/>
  <c r="AA155" i="11" s="1"/>
  <c r="D156" i="11"/>
  <c r="AA156" i="11" s="1"/>
  <c r="D152" i="11"/>
  <c r="AA152" i="11" s="1"/>
  <c r="D151" i="11"/>
  <c r="AA151" i="11" s="1"/>
  <c r="D149" i="11"/>
  <c r="AA149" i="11" s="1"/>
  <c r="D147" i="11"/>
  <c r="D144" i="11"/>
  <c r="D145" i="11"/>
  <c r="D146" i="11"/>
  <c r="D143" i="11"/>
  <c r="D136" i="11"/>
  <c r="D137" i="11"/>
  <c r="D138" i="11"/>
  <c r="D139" i="11"/>
  <c r="D140" i="11"/>
  <c r="D141" i="11"/>
  <c r="D142" i="11"/>
  <c r="D125" i="11"/>
  <c r="AA125" i="11" s="1"/>
  <c r="D126" i="11"/>
  <c r="AA126" i="11" s="1"/>
  <c r="D100" i="11"/>
  <c r="AA100" i="11" s="1"/>
  <c r="D93" i="11"/>
  <c r="D94" i="11"/>
  <c r="D96" i="11"/>
  <c r="D97" i="11"/>
  <c r="D89" i="11"/>
  <c r="D90" i="11"/>
  <c r="D91" i="11"/>
  <c r="D92" i="11"/>
  <c r="D86" i="11"/>
  <c r="D87" i="11"/>
  <c r="D88" i="11"/>
  <c r="D85" i="11"/>
  <c r="D82" i="11"/>
  <c r="D80" i="11"/>
  <c r="AA80" i="11" s="1"/>
  <c r="D61" i="11"/>
  <c r="D62" i="11"/>
  <c r="D63" i="11"/>
  <c r="D64" i="11"/>
  <c r="D65" i="11"/>
  <c r="D66" i="11"/>
  <c r="D73" i="11"/>
  <c r="D74" i="11"/>
  <c r="D75" i="11"/>
  <c r="D76" i="11"/>
  <c r="D77" i="11"/>
  <c r="D58" i="11"/>
  <c r="D59" i="11"/>
  <c r="D60" i="11"/>
  <c r="D55" i="11"/>
  <c r="D56" i="11"/>
  <c r="D57" i="11"/>
  <c r="D25" i="11"/>
  <c r="D26" i="11"/>
  <c r="D53" i="11"/>
  <c r="D54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31" i="11"/>
  <c r="D32" i="11"/>
  <c r="D33" i="11"/>
  <c r="D34" i="11"/>
  <c r="D35" i="11"/>
  <c r="D36" i="11"/>
  <c r="D37" i="11"/>
  <c r="D38" i="11"/>
  <c r="D39" i="11"/>
  <c r="D40" i="11"/>
  <c r="D29" i="11"/>
  <c r="AA29" i="11" s="1"/>
  <c r="D23" i="11"/>
  <c r="AA23" i="11" s="1"/>
  <c r="D28" i="11"/>
  <c r="AA28" i="11" s="1"/>
  <c r="D22" i="11"/>
  <c r="AA22" i="11" s="1"/>
  <c r="D16" i="11"/>
  <c r="D17" i="11"/>
  <c r="Z272" i="11"/>
  <c r="Z284" i="11" s="1"/>
  <c r="Y272" i="11"/>
  <c r="Y284" i="11" s="1"/>
  <c r="X272" i="11"/>
  <c r="X284" i="11" s="1"/>
  <c r="W272" i="11"/>
  <c r="W284" i="11" s="1"/>
  <c r="V272" i="11"/>
  <c r="V284" i="11" s="1"/>
  <c r="U272" i="11"/>
  <c r="U284" i="11" s="1"/>
  <c r="T272" i="11"/>
  <c r="T284" i="11" s="1"/>
  <c r="S272" i="11"/>
  <c r="S284" i="11" s="1"/>
  <c r="R272" i="11"/>
  <c r="R284" i="11" s="1"/>
  <c r="Q272" i="11"/>
  <c r="Q284" i="11" s="1"/>
  <c r="P272" i="11"/>
  <c r="P284" i="11" s="1"/>
  <c r="O272" i="11"/>
  <c r="O284" i="11" s="1"/>
  <c r="N272" i="11"/>
  <c r="N284" i="11" s="1"/>
  <c r="M272" i="11"/>
  <c r="M284" i="11" s="1"/>
  <c r="L272" i="11"/>
  <c r="L284" i="11" s="1"/>
  <c r="K272" i="11"/>
  <c r="K284" i="11" s="1"/>
  <c r="J272" i="11"/>
  <c r="J284" i="11" s="1"/>
  <c r="I272" i="11"/>
  <c r="I284" i="11" s="1"/>
  <c r="H272" i="11"/>
  <c r="H284" i="11" s="1"/>
  <c r="G272" i="11"/>
  <c r="G284" i="11" s="1"/>
  <c r="F272" i="11"/>
  <c r="F284" i="11" s="1"/>
  <c r="E272" i="11"/>
  <c r="E284" i="11" s="1"/>
  <c r="D271" i="11"/>
  <c r="AA271" i="11" s="1"/>
  <c r="D270" i="11"/>
  <c r="AA270" i="11" s="1"/>
  <c r="D269" i="11"/>
  <c r="AA269" i="11" s="1"/>
  <c r="D268" i="11"/>
  <c r="AA268" i="11" s="1"/>
  <c r="D267" i="11"/>
  <c r="AA267" i="11" s="1"/>
  <c r="D266" i="11"/>
  <c r="AA266" i="11" s="1"/>
  <c r="D265" i="11"/>
  <c r="AA265" i="11" s="1"/>
  <c r="D264" i="11"/>
  <c r="AA264" i="11" s="1"/>
  <c r="D263" i="11"/>
  <c r="AA263" i="11" s="1"/>
  <c r="D262" i="11"/>
  <c r="AA262" i="11" s="1"/>
  <c r="D261" i="11"/>
  <c r="AA261" i="11" s="1"/>
  <c r="D260" i="11"/>
  <c r="AA260" i="11" s="1"/>
  <c r="D259" i="11"/>
  <c r="AA259" i="11" s="1"/>
  <c r="D258" i="11"/>
  <c r="AA258" i="11" s="1"/>
  <c r="D257" i="11"/>
  <c r="AA257" i="11" s="1"/>
  <c r="D256" i="11"/>
  <c r="AA256" i="11" s="1"/>
  <c r="D255" i="11"/>
  <c r="AA255" i="11" s="1"/>
  <c r="D254" i="11"/>
  <c r="AA254" i="11" s="1"/>
  <c r="D253" i="11"/>
  <c r="AA253" i="11" s="1"/>
  <c r="D252" i="11"/>
  <c r="AA252" i="11" s="1"/>
  <c r="D251" i="11"/>
  <c r="AA251" i="11" s="1"/>
  <c r="D250" i="11"/>
  <c r="AA250" i="11" s="1"/>
  <c r="D249" i="11"/>
  <c r="AA249" i="11" s="1"/>
  <c r="D248" i="11"/>
  <c r="AA248" i="11" s="1"/>
  <c r="D247" i="11"/>
  <c r="AA247" i="11" s="1"/>
  <c r="D246" i="11"/>
  <c r="AA246" i="11" s="1"/>
  <c r="D245" i="11"/>
  <c r="AA245" i="11" s="1"/>
  <c r="D244" i="11"/>
  <c r="AA244" i="11" s="1"/>
  <c r="D243" i="11"/>
  <c r="AA243" i="11" s="1"/>
  <c r="D242" i="11"/>
  <c r="AA242" i="11" s="1"/>
  <c r="D241" i="11"/>
  <c r="AA241" i="11" s="1"/>
  <c r="D240" i="11"/>
  <c r="AA240" i="11" s="1"/>
  <c r="D239" i="11"/>
  <c r="AA239" i="11" s="1"/>
  <c r="D238" i="11"/>
  <c r="AA238" i="11" s="1"/>
  <c r="D237" i="11"/>
  <c r="AA237" i="11" s="1"/>
  <c r="D236" i="11"/>
  <c r="AA236" i="11" s="1"/>
  <c r="D235" i="11"/>
  <c r="AA235" i="11" s="1"/>
  <c r="D234" i="11"/>
  <c r="AA234" i="11" s="1"/>
  <c r="Z232" i="11"/>
  <c r="Z283" i="11" s="1"/>
  <c r="Y232" i="11"/>
  <c r="Y283" i="11" s="1"/>
  <c r="X232" i="11"/>
  <c r="X283" i="11" s="1"/>
  <c r="W232" i="11"/>
  <c r="W283" i="11" s="1"/>
  <c r="V232" i="11"/>
  <c r="V283" i="11" s="1"/>
  <c r="U232" i="11"/>
  <c r="U283" i="11" s="1"/>
  <c r="T232" i="11"/>
  <c r="T283" i="11" s="1"/>
  <c r="S232" i="11"/>
  <c r="S283" i="11" s="1"/>
  <c r="R232" i="11"/>
  <c r="R283" i="11" s="1"/>
  <c r="Q232" i="11"/>
  <c r="Q283" i="11" s="1"/>
  <c r="P232" i="11"/>
  <c r="P283" i="11" s="1"/>
  <c r="O232" i="11"/>
  <c r="O283" i="11" s="1"/>
  <c r="N232" i="11"/>
  <c r="N283" i="11" s="1"/>
  <c r="M232" i="11"/>
  <c r="M283" i="11" s="1"/>
  <c r="L232" i="11"/>
  <c r="L283" i="11" s="1"/>
  <c r="K232" i="11"/>
  <c r="K283" i="11" s="1"/>
  <c r="J232" i="11"/>
  <c r="J283" i="11" s="1"/>
  <c r="I232" i="11"/>
  <c r="I283" i="11" s="1"/>
  <c r="H232" i="11"/>
  <c r="H283" i="11" s="1"/>
  <c r="G232" i="11"/>
  <c r="G283" i="11" s="1"/>
  <c r="F232" i="11"/>
  <c r="F283" i="11" s="1"/>
  <c r="E232" i="11"/>
  <c r="E283" i="11" s="1"/>
  <c r="D231" i="11"/>
  <c r="AA231" i="11" s="1"/>
  <c r="D230" i="11"/>
  <c r="AA230" i="11" s="1"/>
  <c r="D229" i="11"/>
  <c r="AA229" i="11" s="1"/>
  <c r="D228" i="11"/>
  <c r="AA228" i="11" s="1"/>
  <c r="D227" i="11"/>
  <c r="AA227" i="11" s="1"/>
  <c r="D226" i="11"/>
  <c r="AA226" i="11" s="1"/>
  <c r="D225" i="11"/>
  <c r="AA225" i="11" s="1"/>
  <c r="D224" i="11"/>
  <c r="AA224" i="11" s="1"/>
  <c r="D223" i="11"/>
  <c r="AA223" i="11" s="1"/>
  <c r="D222" i="11"/>
  <c r="AA222" i="11" s="1"/>
  <c r="D221" i="11"/>
  <c r="AA221" i="11" s="1"/>
  <c r="D220" i="11"/>
  <c r="AA220" i="11" s="1"/>
  <c r="D219" i="11"/>
  <c r="AA219" i="11" s="1"/>
  <c r="D218" i="11"/>
  <c r="AA218" i="11" s="1"/>
  <c r="D217" i="11"/>
  <c r="AA217" i="11" s="1"/>
  <c r="D211" i="11"/>
  <c r="AA211" i="11" s="1"/>
  <c r="D210" i="11"/>
  <c r="AA210" i="11" s="1"/>
  <c r="D209" i="11"/>
  <c r="AA209" i="11" s="1"/>
  <c r="D208" i="11"/>
  <c r="AA208" i="11" s="1"/>
  <c r="D206" i="11"/>
  <c r="AA206" i="11" s="1"/>
  <c r="D205" i="11"/>
  <c r="AA205" i="11" s="1"/>
  <c r="Z282" i="11"/>
  <c r="X282" i="11"/>
  <c r="K282" i="11"/>
  <c r="F282" i="11"/>
  <c r="D191" i="11"/>
  <c r="D184" i="11"/>
  <c r="AA184" i="11" s="1"/>
  <c r="D170" i="11"/>
  <c r="D166" i="11"/>
  <c r="AA166" i="11" s="1"/>
  <c r="D162" i="11"/>
  <c r="D159" i="11"/>
  <c r="AA159" i="11" s="1"/>
  <c r="D157" i="11"/>
  <c r="D135" i="11"/>
  <c r="D124" i="11"/>
  <c r="AA124" i="11" s="1"/>
  <c r="Y101" i="11"/>
  <c r="D101" i="11"/>
  <c r="D98" i="11"/>
  <c r="AA98" i="11" s="1"/>
  <c r="Y94" i="11"/>
  <c r="Y93" i="11"/>
  <c r="Y92" i="11"/>
  <c r="Y91" i="11"/>
  <c r="Y90" i="11"/>
  <c r="Y89" i="11"/>
  <c r="Y88" i="11"/>
  <c r="Y87" i="11"/>
  <c r="Y86" i="11"/>
  <c r="Y85" i="11"/>
  <c r="D81" i="11"/>
  <c r="D79" i="11"/>
  <c r="AA79" i="11" s="1"/>
  <c r="Y53" i="11"/>
  <c r="AA52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D30" i="11"/>
  <c r="Y17" i="11"/>
  <c r="Y16" i="11"/>
  <c r="Y15" i="11"/>
  <c r="D15" i="11"/>
  <c r="L282" i="11" l="1"/>
  <c r="F281" i="11"/>
  <c r="V131" i="11"/>
  <c r="AA131" i="11" s="1"/>
  <c r="V84" i="11"/>
  <c r="D84" i="11" s="1"/>
  <c r="V118" i="11"/>
  <c r="D118" i="11" s="1"/>
  <c r="V122" i="11"/>
  <c r="AA122" i="11" s="1"/>
  <c r="V103" i="11"/>
  <c r="AA103" i="11" s="1"/>
  <c r="AA186" i="11"/>
  <c r="AA111" i="11"/>
  <c r="D19" i="11"/>
  <c r="AA106" i="11"/>
  <c r="D186" i="11"/>
  <c r="AA68" i="11"/>
  <c r="D68" i="11"/>
  <c r="Y203" i="11"/>
  <c r="Y282" i="11" s="1"/>
  <c r="Y281" i="11" s="1"/>
  <c r="AA20" i="11"/>
  <c r="D123" i="11"/>
  <c r="D164" i="11"/>
  <c r="D200" i="11"/>
  <c r="AA24" i="11"/>
  <c r="AA105" i="11"/>
  <c r="AA116" i="11"/>
  <c r="AA19" i="11"/>
  <c r="AA119" i="11"/>
  <c r="AA164" i="11"/>
  <c r="D18" i="11"/>
  <c r="D67" i="11"/>
  <c r="AA104" i="11"/>
  <c r="D83" i="11"/>
  <c r="AA128" i="11"/>
  <c r="AA150" i="11"/>
  <c r="AA129" i="11"/>
  <c r="D69" i="11"/>
  <c r="AA70" i="11"/>
  <c r="D169" i="11"/>
  <c r="AA169" i="11"/>
  <c r="D117" i="11"/>
  <c r="AA99" i="11"/>
  <c r="U203" i="11"/>
  <c r="U282" i="11" s="1"/>
  <c r="U281" i="11" s="1"/>
  <c r="AA69" i="11"/>
  <c r="AA71" i="11"/>
  <c r="D71" i="11"/>
  <c r="AA202" i="11"/>
  <c r="D201" i="11"/>
  <c r="D185" i="11"/>
  <c r="D150" i="11"/>
  <c r="AA134" i="11"/>
  <c r="D134" i="11"/>
  <c r="D133" i="11"/>
  <c r="AA133" i="11"/>
  <c r="D132" i="11"/>
  <c r="AA130" i="11"/>
  <c r="D130" i="11"/>
  <c r="D129" i="11"/>
  <c r="D128" i="11"/>
  <c r="D127" i="11"/>
  <c r="AA123" i="11"/>
  <c r="D121" i="11"/>
  <c r="AA120" i="11"/>
  <c r="AA118" i="11"/>
  <c r="AA117" i="11"/>
  <c r="D116" i="11"/>
  <c r="D112" i="11"/>
  <c r="D110" i="11"/>
  <c r="AA110" i="11"/>
  <c r="AA109" i="11"/>
  <c r="D108" i="11"/>
  <c r="D107" i="11"/>
  <c r="D106" i="11"/>
  <c r="D95" i="11"/>
  <c r="AA83" i="11"/>
  <c r="D72" i="11"/>
  <c r="D70" i="11"/>
  <c r="D115" i="11"/>
  <c r="AA148" i="11"/>
  <c r="P203" i="11"/>
  <c r="D161" i="11"/>
  <c r="AA161" i="11"/>
  <c r="D111" i="11"/>
  <c r="D103" i="11"/>
  <c r="D99" i="11"/>
  <c r="Z281" i="11"/>
  <c r="J281" i="11"/>
  <c r="N281" i="11"/>
  <c r="R281" i="11"/>
  <c r="K281" i="11"/>
  <c r="W281" i="11"/>
  <c r="G281" i="11"/>
  <c r="O281" i="11"/>
  <c r="S281" i="11"/>
  <c r="D272" i="11"/>
  <c r="AA272" i="11" s="1"/>
  <c r="AA284" i="11" s="1"/>
  <c r="D232" i="11"/>
  <c r="AA232" i="11" s="1"/>
  <c r="AA283" i="11" s="1"/>
  <c r="E281" i="11"/>
  <c r="I281" i="11"/>
  <c r="M281" i="11"/>
  <c r="Q281" i="11"/>
  <c r="H281" i="11"/>
  <c r="L281" i="11"/>
  <c r="T281" i="11"/>
  <c r="X281" i="11"/>
  <c r="D131" i="11" l="1"/>
  <c r="AA84" i="11"/>
  <c r="D122" i="11"/>
  <c r="AA67" i="11"/>
  <c r="AA72" i="11"/>
  <c r="D24" i="11"/>
  <c r="D20" i="11"/>
  <c r="D105" i="11"/>
  <c r="AA121" i="11"/>
  <c r="AA18" i="11"/>
  <c r="D202" i="11"/>
  <c r="D120" i="11"/>
  <c r="D104" i="11"/>
  <c r="AA201" i="11"/>
  <c r="AA185" i="11"/>
  <c r="AA132" i="11"/>
  <c r="AA127" i="11"/>
  <c r="AA112" i="11"/>
  <c r="D109" i="11"/>
  <c r="AA108" i="11"/>
  <c r="AA107" i="11"/>
  <c r="AA95" i="11"/>
  <c r="AA115" i="11"/>
  <c r="D148" i="11"/>
  <c r="V203" i="11"/>
  <c r="V282" i="11" s="1"/>
  <c r="V281" i="11" s="1"/>
  <c r="D283" i="11"/>
  <c r="D284" i="11"/>
  <c r="P282" i="11"/>
  <c r="P281" i="11" s="1"/>
  <c r="D203" i="11" l="1"/>
  <c r="D282" i="11" s="1"/>
  <c r="D281" i="11" s="1"/>
  <c r="AA203" i="11"/>
  <c r="AA282" i="11" s="1"/>
  <c r="AA28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M22" authorId="0" shapeId="0" xr:uid="{0E9A8EF0-92DF-4CF0-B9C4-EBE1354318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3" authorId="0" shapeId="0" xr:uid="{D877B9CB-F8B3-4931-BD81-D4EF6A17CB3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C775532C-5B2F-461A-88BE-E8AD890A950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28" authorId="0" shapeId="0" xr:uid="{CAB732E8-6166-4AF2-B80A-7C153FB76195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S28" authorId="0" shapeId="0" xr:uid="{71C220A1-6AAF-4C76-8AF5-A54085D4A2E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8" authorId="0" shapeId="0" xr:uid="{D64241AC-F45E-48BB-BB09-DE785F1B991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921C123D-2724-4F03-A580-F4B3C06C0DC6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M29" authorId="0" shapeId="0" xr:uid="{42B7A02C-7B1C-4DE5-BD6B-6793876EDFB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T29" authorId="0" shapeId="0" xr:uid="{819C30D9-492B-45CF-856D-4277EA1AB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33AEB51C-0293-48A1-AAB9-6FBBC3560743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52" authorId="0" shapeId="0" xr:uid="{DE978D19-761A-42A9-B208-44202ED36C8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52" authorId="0" shapeId="0" xr:uid="{EA6B2F0B-F7DD-4508-ACFD-87FFA2F23C9E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V52" authorId="0" shapeId="0" xr:uid="{E3A203A5-206C-45E4-8486-DBFBD71FF8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D80" authorId="0" shapeId="0" xr:uid="{BF184BB0-DA36-4096-855A-581AB40A1F8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80" authorId="0" shapeId="0" xr:uid="{41E2AF53-6D09-4A50-9EC2-B2E12C18AC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8" authorId="1" shapeId="0" xr:uid="{ED539661-A0DF-49FC-8326-1C7E5BBC805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98" authorId="0" shapeId="0" xr:uid="{EBC41034-E455-4F4C-B85C-7F5A233139D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Q98" authorId="0" shapeId="0" xr:uid="{6E3807FD-7619-4347-A72A-A44E914AF0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M100" authorId="0" shapeId="0" xr:uid="{B928F99D-B0FD-442E-AB4D-EC476BADE0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100" authorId="0" shapeId="0" xr:uid="{2FA8F5F8-44B7-4F91-8945-67A3D1FE47E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100" authorId="0" shapeId="0" xr:uid="{90274E66-C983-465D-90BE-CA8EE60676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25" authorId="0" shapeId="0" xr:uid="{4A95B83F-62A2-4DF1-963B-287317603B0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26" authorId="0" shapeId="0" xr:uid="{2BEAD6E0-D8D6-4AC3-BDCE-5085EED636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142" authorId="0" shapeId="0" xr:uid="{79C7AC77-D6FB-478C-895F-C060A4C481D4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R142" authorId="0" shapeId="0" xr:uid="{F45AC5E3-C50B-4FE6-BCF1-ADA8B6FB955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S142" authorId="0" shapeId="0" xr:uid="{3162422D-5D03-4494-BC53-719785F566B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142" authorId="0" shapeId="0" xr:uid="{431FD8B3-9F0C-4130-94F6-CB8FD48E849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142" authorId="2" shapeId="0" xr:uid="{0DFB3A01-7D6E-48B2-8560-99AF5DF666AA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A142" authorId="1" shapeId="0" xr:uid="{76EF048A-20F1-4A2B-B51A-F48286E8872F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A143" authorId="3" shapeId="0" xr:uid="{6D11E09A-059A-4AEC-B70E-5048A6657BD2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M147" authorId="0" shapeId="0" xr:uid="{E2417D50-5313-4B36-BF12-1CE97F9B476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47" authorId="0" shapeId="0" xr:uid="{4CEC0910-34E2-4A74-A601-C8A10F460E6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T147" authorId="0" shapeId="0" xr:uid="{4EF53D9F-C01E-41B1-A6F3-EB0D81C2B29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147" authorId="2" shapeId="0" xr:uid="{48EDC83C-FA58-4954-B178-999CF5335D0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X147" authorId="0" shapeId="0" xr:uid="{502B2446-2EEC-4EF5-AE14-D81078510A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A147" authorId="1" shapeId="0" xr:uid="{180E1963-B7AB-4B39-8246-2B6EF383E682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49" authorId="1" shapeId="0" xr:uid="{5DC9954B-BD1A-42C8-B896-7593B0C2188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49" authorId="0" shapeId="0" xr:uid="{3620BB26-CA4C-4CAF-B7A4-F630EAEB9FB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1" authorId="1" shapeId="0" xr:uid="{ECE837AA-FD14-4B6C-AD70-155995D19712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1" authorId="0" shapeId="0" xr:uid="{37D74290-8747-4FAF-8A86-92675B5CB54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2" authorId="1" shapeId="0" xr:uid="{6B3D3E3B-81FF-42A7-87C7-5202D3BD46FC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52" authorId="0" shapeId="0" xr:uid="{6E079E90-1F96-4677-AB06-65AD3B8DFFE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U152" authorId="0" shapeId="0" xr:uid="{43301E6E-1036-494A-AB29-BF832804D27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V152" authorId="0" shapeId="0" xr:uid="{3F24EFF0-9366-4B8B-85E9-EA08872466B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4" authorId="1" shapeId="0" xr:uid="{98E0D605-CDF1-4C9F-B8BC-144D7A9D5888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4" authorId="0" shapeId="0" xr:uid="{DC525416-2781-4109-B7AC-CEC40FC652D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6684BD9D-EA9D-4ACB-93F2-D2833930356F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Q155" authorId="0" shapeId="0" xr:uid="{6A2D922F-B458-4537-A6EC-B65E2C05D07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85D90011-EC9F-47CF-84CA-75C87FC3B59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6" authorId="0" shapeId="0" xr:uid="{66588C3A-58C3-4C08-828B-76D9AAEC53A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E9A64F5D-06CF-4280-9762-85E1ACE6D06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59" authorId="0" shapeId="0" xr:uid="{009A9813-0165-4972-8F70-DE12C5E640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137A64D7-09D5-4129-83FA-D4D7CBEEE115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0" authorId="0" shapeId="0" xr:uid="{F00FA7D2-9B32-479B-8712-2662E3088B23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66" authorId="1" shapeId="0" xr:uid="{FC0CD1DD-28B0-431F-A40E-CAF15B8FE841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166" authorId="0" shapeId="0" xr:uid="{E1F33B70-12B9-42D7-8CB1-CEC1C2A292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77" authorId="1" shapeId="0" xr:uid="{B6569647-80F4-48D1-A15A-41C0D0FC237E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77" authorId="0" shapeId="0" xr:uid="{101C38D2-9915-4D35-B396-7F4BD90717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4" authorId="1" shapeId="0" xr:uid="{C4EB5E66-3A5E-4CCB-AF16-CF86D268EE7B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S184" authorId="0" shapeId="0" xr:uid="{6D131895-E553-456E-B8C1-E23A338B604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188" authorId="0" shapeId="0" xr:uid="{A3C6B165-D3F6-432D-98EE-ECD5A930A339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R190" authorId="0" shapeId="0" xr:uid="{D39C4415-DBC0-402A-A1C9-EB3AD299EF4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195" authorId="0" shapeId="0" xr:uid="{9612CB13-1324-4AD5-B4C9-31C639A3B37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S200" authorId="0" shapeId="0" xr:uid="{959D2A8A-84C5-4014-829D-07FFCF8F3CD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U200" authorId="0" shapeId="0" xr:uid="{6C48F0B6-DE4E-4AC7-8741-289E151C1184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00" authorId="0" shapeId="0" xr:uid="{1325F2C0-5B5D-4698-BE0D-103478F7355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D205" authorId="0" shapeId="0" xr:uid="{952218AA-2590-4BA1-A69F-834867BD8F6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05" authorId="0" shapeId="0" xr:uid="{3600C307-51F1-4DC5-9B34-8CA4D1F1C002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06" authorId="0" shapeId="0" xr:uid="{B58005BD-0B61-4103-A1B8-290EE73DE3B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06" authorId="0" shapeId="0" xr:uid="{F02E8037-360A-4E2D-B4D0-A51A59C57CA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6" authorId="0" shapeId="0" xr:uid="{115B135A-A6CE-4DAD-8975-4E7326E08A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T207" authorId="0" shapeId="0" xr:uid="{527C97F4-9073-441F-AB14-CCA2CECAAE1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R208" authorId="0" shapeId="0" xr:uid="{524E3BEA-4E89-4404-BA7C-76550298375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08" authorId="0" shapeId="0" xr:uid="{C49BF4EE-EB73-4582-9503-DF2B2BFBE37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08" authorId="4" shapeId="0" xr:uid="{CBB65670-25EE-4FC4-B479-CA43DBA1FBFA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M209" authorId="0" shapeId="0" xr:uid="{EEC292D6-9AB2-4621-A9ED-AA49A393C8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09" authorId="0" shapeId="0" xr:uid="{32C57F69-1C1E-490C-998D-542669FDCEC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T209" authorId="4" shapeId="0" xr:uid="{7472B23A-4BC9-4233-BFB0-1B118183DC6B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10" authorId="4" shapeId="0" xr:uid="{65A7AA0A-8009-4C5B-A80E-A1093F7614C9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M210" authorId="0" shapeId="0" xr:uid="{FF7277FD-E9EE-4D0A-9644-D027223BE98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10" authorId="0" shapeId="0" xr:uid="{EB62632A-149B-4476-B1F9-4A1BFD4B7AD6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S210" authorId="0" shapeId="0" xr:uid="{51206E2A-2A2D-4350-9DB2-D37C5390E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0" authorId="0" shapeId="0" xr:uid="{66ED3793-7710-4670-B0CE-986C788147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11" authorId="4" shapeId="0" xr:uid="{35D339AC-A851-4F11-9705-A419D7D4C217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R216" authorId="0" shapeId="0" xr:uid="{6976CDFF-4154-4FD3-A4F1-BB1AF0905FF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</t>
        </r>
      </text>
    </comment>
    <comment ref="T216" authorId="0" shapeId="0" xr:uid="{AF2FAF66-B13C-4A99-9FE3-72715B89AA3B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M217" authorId="0" shapeId="0" xr:uid="{D71FE712-2559-44A1-9C78-0A639E583DE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18" authorId="0" shapeId="0" xr:uid="{12DC1CC0-3C90-47ED-8B88-D6A1343FCF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18" authorId="4" shapeId="0" xr:uid="{496F3423-444B-40ED-9205-6C85252D7C74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M219" authorId="0" shapeId="0" xr:uid="{3AD4AEAC-F38A-4251-8CF4-6FA0D9F26CD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M220" authorId="0" shapeId="0" xr:uid="{BD774935-4EDC-41DC-9E79-49D8C39031A3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R220" authorId="0" shapeId="0" xr:uid="{BE3E31DA-CDA8-4A24-9610-FABDD07D4F25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T220" authorId="4" shapeId="0" xr:uid="{442D5227-B259-4BDE-8679-1AB6219950CF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U220" authorId="2" shapeId="0" xr:uid="{7215C7CF-1595-4139-B630-27B30895E4AF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M221" authorId="0" shapeId="0" xr:uid="{131DD2FE-E51A-425F-BE0A-4121F938D51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22" authorId="2" shapeId="0" xr:uid="{7243C5FE-51D0-4D93-9666-405D89380441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M223" authorId="0" shapeId="0" xr:uid="{8867B0CE-BF5F-4490-B5AF-9831FAA90086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Q224" authorId="0" shapeId="0" xr:uid="{9742A725-A696-464B-A7BB-B3F643CD123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25" authorId="0" shapeId="0" xr:uid="{C595715F-2F63-4FF9-AD42-F7570263CCD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5" authorId="0" shapeId="0" xr:uid="{23492D82-7019-481E-8FE8-E17186A961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25" authorId="0" shapeId="0" xr:uid="{E8952835-A9EE-4C21-BB3D-2EAB2480E3F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6" authorId="0" shapeId="0" xr:uid="{34CA7DD1-E08C-45AD-B7E8-012D4992BD0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26" authorId="0" shapeId="0" xr:uid="{9D16973E-1278-41DA-A768-B0893C16999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26" authorId="0" shapeId="0" xr:uid="{491DAA6A-50A6-4EC6-85E6-7C9EBA4693E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U226" authorId="2" shapeId="0" xr:uid="{DC0FC8E8-5E64-46BC-8BF1-4D914A145AA9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M227" authorId="0" shapeId="0" xr:uid="{0235FDBE-3DF1-462D-AB63-87B59AE8EEE6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27" authorId="0" shapeId="0" xr:uid="{C336A9A5-A3FA-49DF-BEAE-DFE793620C3F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S227" authorId="0" shapeId="0" xr:uid="{9CF8790B-31B1-4720-BC79-AAA1D7C6659B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T227" authorId="4" shapeId="0" xr:uid="{A0A608EF-9AC2-4566-A17E-C31383B8E684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U227" authorId="2" shapeId="0" xr:uid="{0EA246F4-5BE5-4AE8-B704-5146CC04EDE8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M230" authorId="0" shapeId="0" xr:uid="{B2EFF6A5-8351-4EB5-BB4C-EE2ED89F539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231" authorId="0" shapeId="0" xr:uid="{ECE0B9A9-1A01-4B4D-B154-13D71EF99684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M234" authorId="0" shapeId="0" xr:uid="{E62B07AD-8C74-49EE-A84C-49695947EA0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S235" authorId="0" shapeId="0" xr:uid="{02C36D29-FE4C-4D3A-901E-499D319A0D8A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Q237" authorId="0" shapeId="0" xr:uid="{382A2A68-20B0-45C2-A14E-5D12B762EEF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38" authorId="0" shapeId="0" xr:uid="{42CA10B2-13FB-4BA0-A06A-88DBC54057D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39" authorId="0" shapeId="0" xr:uid="{2F47852D-09B3-4299-9D51-40DBB814205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M240" authorId="0" shapeId="0" xr:uid="{BA36D0B1-46D4-44C8-80A0-41766BDF0874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241" authorId="0" shapeId="0" xr:uid="{990DAB37-3F19-4212-81EA-A513D2A714C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U241" authorId="2" shapeId="0" xr:uid="{B2275663-FDA3-4A39-B044-03B062A8B6F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R242" authorId="0" shapeId="0" xr:uid="{F29429C0-F877-4E89-9532-F08E3A48908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42" authorId="0" shapeId="0" xr:uid="{BAF1BD8D-8614-4B51-ABD2-EBD4A4836B6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T242" authorId="0" shapeId="0" xr:uid="{94C3FD31-3563-4D32-92BC-2A93195484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3" authorId="0" shapeId="0" xr:uid="{08534721-A895-47DE-A1DB-C70811E50CA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N244" authorId="0" shapeId="0" xr:uid="{699F42F4-7AA6-4A51-AAF3-5F7B7096BAB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U244" authorId="0" shapeId="0" xr:uid="{FFE4CE89-10A4-4211-BE57-811968D800A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M245" authorId="0" shapeId="0" xr:uid="{683F6994-8567-401B-910A-247161270A3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46" authorId="0" shapeId="0" xr:uid="{BE4DA85A-B37E-4430-93FD-E941BDD89A1D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S246" authorId="2" shapeId="0" xr:uid="{8965C8DD-DFF9-4BEB-9BE7-996BA950DE9E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T246" authorId="0" shapeId="0" xr:uid="{6FB56735-692F-415A-BCEE-3C6A0225776E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Q247" authorId="0" shapeId="0" xr:uid="{97C0C0A8-4B1C-4F52-9337-418294CC0F4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48" authorId="0" shapeId="0" xr:uid="{449100AA-DC3F-4ED3-BD69-9DD0F3F55A19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49" authorId="0" shapeId="0" xr:uid="{CE3DF75C-7572-4EF1-A933-675C7ABC6B9F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M250" authorId="0" shapeId="0" xr:uid="{8F53FEFC-B139-4EC9-BE4B-F7C584B814CF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51" authorId="0" shapeId="0" xr:uid="{1905F717-810E-4C0D-BBE5-3067CD42853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51" authorId="2" shapeId="0" xr:uid="{FA546629-982D-477A-AB23-30291EE26FDA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252" authorId="0" shapeId="0" xr:uid="{585C8587-A0C0-4F31-A842-81A3FD25EB1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R253" authorId="0" shapeId="0" xr:uid="{5E5C7345-7861-46AF-82D2-CC9ABC9A10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3" authorId="0" shapeId="0" xr:uid="{488D817A-B08F-48DC-AD7D-26B84D2DC8F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3" authorId="4" shapeId="0" xr:uid="{4DDF5E01-0A4C-48A1-B2F2-EBFA0AC1C59A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S254" authorId="0" shapeId="0" xr:uid="{BD41A5E8-29FC-4CE7-8D70-20927DD10C83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55" authorId="0" shapeId="0" xr:uid="{99931C69-C990-4ECE-85FB-3E7A3D3A3D7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257" authorId="0" shapeId="0" xr:uid="{FE2857EC-DE3F-44A0-9F2D-293E406A9EB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7" authorId="0" shapeId="0" xr:uid="{8A776998-7CC4-4EEB-B742-008ABAEF49A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7" authorId="4" shapeId="0" xr:uid="{016D50ED-A659-4514-B430-68488802A811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R258" authorId="0" shapeId="0" xr:uid="{A1F9F388-9A0E-44C7-A722-7DFDAB0E5C41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8" authorId="0" shapeId="0" xr:uid="{85C8C251-92E0-4D2A-8D87-A3B9B7D6B66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T258" authorId="0" shapeId="0" xr:uid="{D69FBFA9-4D9F-44C0-8649-78FD8733F7ED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59" authorId="0" shapeId="0" xr:uid="{6BC6C460-9C95-42A4-BED6-78DEB2E0977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0" authorId="0" shapeId="0" xr:uid="{B4D0ABAE-7478-47E5-9537-9EC3AB390695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263" authorId="0" shapeId="0" xr:uid="{4B70FAE0-FAE7-4110-B512-38CA3E47CB8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63" authorId="0" shapeId="0" xr:uid="{878A574B-E627-47FC-854F-D003D819ABC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T263" authorId="0" shapeId="0" xr:uid="{3EFB11F4-C0F1-43CE-85DF-128F1409E508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U263" authorId="2" shapeId="0" xr:uid="{1CA1AE9D-7B5C-4F13-BEC7-88F497ED6FE3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M264" authorId="0" shapeId="0" xr:uid="{79F0F314-32F1-48E4-A26C-7FA78AD8011E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N265" authorId="0" shapeId="0" xr:uid="{736C2492-274B-4A12-AE4E-6A0D959AE09A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T266" authorId="4" shapeId="0" xr:uid="{98230954-2BF0-40CA-B49A-C21733DEC86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T267" authorId="4" shapeId="0" xr:uid="{E637D17A-8B52-42B5-ADF9-C3E855267615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M268" authorId="0" shapeId="0" xr:uid="{70EC92EC-D6D4-4489-A31A-44F74001DFCA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9" authorId="0" shapeId="0" xr:uid="{BD7E1BEA-907A-4716-BA3D-3635CEA8DB62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70" authorId="0" shapeId="0" xr:uid="{D1E681DE-187C-40A1-B1FA-3B7EF13C659B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71" authorId="0" shapeId="0" xr:uid="{9D476B0D-8A21-43C2-9E0D-FF55E9C65F2C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</commentList>
</comments>
</file>

<file path=xl/sharedStrings.xml><?xml version="1.0" encoding="utf-8"?>
<sst xmlns="http://schemas.openxmlformats.org/spreadsheetml/2006/main" count="394" uniqueCount="331">
  <si>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</si>
  <si>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</si>
  <si>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</si>
  <si>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</si>
  <si>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</si>
  <si>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</si>
  <si>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 xml:space="preserve"> к  постановлению администрации</t>
  </si>
  <si>
    <t xml:space="preserve"> города Мурманска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</si>
  <si>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</si>
  <si>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</si>
  <si>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</si>
  <si>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</si>
  <si>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</si>
  <si>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</si>
  <si>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</si>
  <si>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</si>
  <si>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</si>
  <si>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</si>
  <si>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</si>
  <si>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</si>
  <si>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Предельная стоимость работ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</si>
  <si>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</si>
  <si>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</si>
  <si>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</si>
  <si>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</si>
  <si>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</si>
  <si>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</si>
  <si>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</si>
  <si>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</si>
  <si>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</si>
  <si>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</si>
  <si>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</si>
  <si>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</si>
  <si>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</si>
  <si>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</si>
  <si>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</si>
  <si>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</si>
  <si>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</si>
  <si>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</si>
  <si>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</si>
  <si>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</si>
  <si>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</si>
  <si>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</si>
  <si>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</si>
  <si>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</si>
  <si>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</si>
  <si>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</si>
  <si>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</si>
  <si>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</si>
  <si>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</si>
  <si>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</si>
  <si>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</si>
  <si>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</si>
  <si>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</si>
  <si>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</si>
  <si>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</si>
  <si>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ул. Октябрьская, д. 17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</si>
  <si>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</si>
  <si>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</si>
  <si>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</si>
  <si>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</si>
  <si>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</si>
  <si>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</si>
  <si>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</si>
  <si>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</si>
  <si>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</si>
  <si>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</si>
  <si>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</si>
  <si>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</si>
  <si>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</si>
  <si>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</si>
  <si>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</si>
  <si>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</si>
  <si>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</si>
  <si>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</si>
  <si>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</si>
  <si>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</si>
  <si>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</si>
  <si>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</si>
  <si>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</si>
  <si>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</si>
  <si>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</si>
  <si>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</si>
  <si>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</si>
  <si>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</si>
  <si>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</si>
  <si>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</si>
  <si>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</si>
  <si>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11</t>
  </si>
  <si>
    <t>ул.Нахимова, д. 25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</si>
  <si>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</si>
  <si>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</si>
  <si>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</si>
  <si>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</si>
  <si>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</si>
  <si>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</si>
  <si>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</si>
  <si>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</si>
  <si>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</si>
  <si>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</si>
  <si>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</si>
  <si>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</si>
  <si>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</si>
  <si>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</si>
  <si>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</si>
  <si>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</si>
  <si>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</si>
  <si>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</si>
  <si>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</si>
  <si>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</si>
  <si>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</si>
  <si>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</si>
  <si>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</si>
  <si>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</si>
  <si>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</si>
  <si>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</si>
  <si>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</si>
  <si>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</si>
  <si>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</si>
  <si>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</si>
  <si>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</si>
  <si>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</si>
  <si>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</si>
  <si>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</si>
  <si>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</si>
  <si>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</si>
  <si>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</si>
  <si>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</si>
  <si>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</si>
  <si>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</si>
  <si>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</si>
  <si>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</si>
  <si>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</si>
  <si>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</si>
  <si>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</si>
  <si>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</si>
  <si>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</si>
  <si>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</si>
  <si>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</si>
  <si>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</si>
  <si>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</si>
  <si>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</si>
  <si>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</si>
  <si>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</si>
  <si>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</si>
  <si>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</si>
  <si>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</si>
  <si>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</si>
  <si>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</si>
  <si>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</si>
  <si>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</si>
  <si>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</si>
  <si>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</si>
  <si>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</si>
  <si>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</si>
  <si>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</si>
  <si>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</si>
  <si>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</si>
  <si>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</si>
  <si>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</si>
  <si>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</si>
  <si>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</si>
  <si>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</si>
  <si>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</si>
  <si>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</si>
  <si>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</si>
  <si>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</si>
  <si>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</si>
  <si>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</si>
  <si>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</si>
  <si>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</si>
  <si>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</si>
  <si>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</si>
  <si>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</si>
  <si>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</si>
  <si>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</si>
  <si>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</si>
  <si>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</si>
  <si>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</si>
  <si>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</si>
  <si>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</si>
  <si>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</si>
  <si>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</si>
  <si>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</si>
  <si>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</si>
  <si>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</si>
  <si>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</si>
  <si>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</si>
  <si>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</si>
  <si>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</si>
  <si>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</si>
  <si>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</si>
  <si>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</si>
  <si>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</si>
  <si>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</si>
  <si>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</si>
  <si>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</si>
  <si>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</si>
  <si>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</si>
  <si>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</si>
  <si>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</si>
  <si>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</si>
  <si>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</si>
  <si>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</si>
  <si>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</si>
  <si>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</si>
  <si>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</si>
  <si>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</si>
  <si>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</si>
  <si>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</si>
  <si>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</si>
  <si>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</si>
  <si>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</si>
  <si>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</si>
  <si>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</si>
  <si>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</si>
  <si>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</si>
  <si>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</si>
  <si>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</si>
  <si>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</si>
  <si>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</si>
  <si>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</si>
  <si>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</si>
  <si>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</si>
  <si>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</si>
  <si>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</si>
  <si>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</si>
  <si>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</si>
  <si>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</si>
  <si>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</si>
  <si>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</si>
  <si>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</si>
  <si>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</si>
  <si>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</si>
  <si>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</si>
  <si>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</si>
  <si>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</si>
  <si>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</si>
  <si>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</si>
  <si>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</si>
  <si>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</si>
  <si>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</si>
  <si>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</si>
  <si>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</si>
  <si>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</si>
  <si>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</si>
  <si>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</si>
  <si>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</si>
  <si>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</si>
  <si>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</si>
  <si>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</si>
  <si>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</si>
  <si>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</si>
  <si>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</si>
  <si>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</si>
  <si>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</si>
  <si>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</si>
  <si>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</si>
  <si>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</si>
  <si>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</si>
  <si>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</si>
  <si>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</si>
  <si>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</si>
  <si>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</si>
  <si>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</si>
  <si>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</si>
  <si>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</si>
  <si>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</si>
  <si>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</si>
  <si>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</si>
  <si>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</si>
  <si>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</si>
  <si>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</si>
  <si>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</si>
  <si>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</si>
  <si>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</si>
  <si>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</si>
  <si>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</si>
  <si>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</si>
  <si>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</si>
  <si>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</si>
  <si>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</si>
  <si>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</si>
  <si>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</si>
  <si>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</si>
  <si>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</si>
  <si>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</si>
  <si>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</si>
  <si>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</si>
  <si>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</si>
  <si>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</si>
  <si>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</si>
  <si>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</si>
  <si>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</si>
  <si>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</si>
  <si>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</si>
  <si>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</si>
  <si>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</si>
  <si>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</si>
  <si>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</si>
  <si>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</si>
  <si>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</si>
  <si>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</si>
  <si>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</si>
  <si>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</si>
  <si>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Разработка проектной документации, включая оценку технического состояния МКД, инженерные изыскания, проведение экспертизы проектной документации</t>
  </si>
  <si>
    <t>пр. Героев-cевероморцев, д. 23 корп. 2</t>
  </si>
  <si>
    <t>пр-д Профессора Жуковского, д. 4</t>
  </si>
  <si>
    <t xml:space="preserve">Ремонт подвальных помещений, относящихся к общему имуществу в многоквартирном доме, в т.ч. ремонт отмостки                           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</si>
  <si>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</si>
  <si>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</si>
  <si>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</si>
  <si>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</si>
  <si>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</si>
  <si>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</si>
  <si>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</si>
  <si>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</si>
  <si>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</si>
  <si>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индивидуально-            го(-ых) теплово-             го(-ых)  пун-      кта(-ов)                                   (ИТП)</t>
  </si>
  <si>
    <t>в том числе водоподогрева-    теля(-ей)</t>
  </si>
  <si>
    <t>электроснаб-    жения</t>
  </si>
  <si>
    <t>водоподогрева-   теля(-ей)</t>
  </si>
  <si>
    <t>Ремонт фундамента, в т.ч. восстановле-            ние отмостки</t>
  </si>
  <si>
    <t>теплоснабже-      ния</t>
  </si>
  <si>
    <t xml:space="preserve">Ремонт подвальных помещений, относящихся к общему имуществу в многоквартирном доме, в т.ч. ремонт отмостки </t>
  </si>
  <si>
    <t xml:space="preserve">Ремонт фундамента,        в т.ч. восстановление отмостки              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</si>
  <si>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</si>
  <si>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</si>
  <si>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 xml:space="preserve"> Приложение № 2</t>
  </si>
  <si>
    <t>от 06.05.2022 № 1152</t>
  </si>
  <si>
    <t xml:space="preserve">            (в ред. от 20.12.2023 № 4471)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</si>
</sst>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52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21">
    <xf numFmtId="0" fontId="0" fillId="0" borderId="0" xfId="0"/>
    <xf numFmtId="164" fontId="49" fillId="2" borderId="10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" fillId="2" borderId="0" xfId="0" applyFont="1" applyFill="1"/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2" fontId="49" fillId="2" borderId="10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4" fontId="36" fillId="2" borderId="0" xfId="0" applyNumberFormat="1" applyFont="1" applyFill="1"/>
    <xf numFmtId="0" fontId="2" fillId="2" borderId="0" xfId="0" applyFont="1" applyFill="1"/>
    <xf numFmtId="4" fontId="49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164" fontId="2" fillId="2" borderId="0" xfId="0" applyNumberFormat="1" applyFont="1" applyFill="1"/>
    <xf numFmtId="4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3" fontId="49" fillId="2" borderId="12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/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46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0" fontId="17" fillId="2" borderId="1" xfId="0" applyFont="1" applyFill="1" applyBorder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0" fontId="17" fillId="2" borderId="0" xfId="0" applyFont="1" applyFill="1" applyAlignment="1">
      <alignment horizontal="left" vertical="top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5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9" fillId="2" borderId="10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2" xr:uid="{0635C644-873F-4F35-B51F-4DF50D4927E9}"/>
    <cellStyle name="Обычный 2 2" xfId="1" xr:uid="{00000000-0005-0000-0000-000001000000}"/>
    <cellStyle name="Финансовый 2" xfId="3" xr:uid="{FBF72B77-CB64-4C0D-BC10-838183E2B927}"/>
  </cellStyles>
  <dxfs count="0"/>
  <tableStyles count="0" defaultTableStyle="TableStyleMedium2" defaultPivotStyle="PivotStyleLight16"/>
  <colors>
    <mruColors>
      <color rgb="FFEC7CCF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РЕДАКЦИЯ'!$A$276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РЕДАКЦИЯ'!$B$276:$AC$276</c:f>
              <c:numCache>
                <c:formatCode>General</c:formatCode>
                <c:ptCount val="28"/>
                <c:pt idx="2">
                  <c:v>0</c:v>
                </c:pt>
                <c:pt idx="3">
                  <c:v>0</c:v>
                </c:pt>
                <c:pt idx="13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РЕДАКЦИЯ'!$A$277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РЕДАКЦИЯ'!$B$277:$AC$277</c:f>
              <c:numCache>
                <c:formatCode>General</c:formatCode>
                <c:ptCount val="28"/>
                <c:pt idx="3" formatCode="#,##0.00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РЕДАКЦИЯ'!$A$278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РЕДАКЦИЯ'!$B$278:$AC$278</c:f>
              <c:numCache>
                <c:formatCode>General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РЕДАКЦИЯ'!$A$279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РЕДАКЦИЯ'!$B$279:$AC$279</c:f>
              <c:numCache>
                <c:formatCode>General</c:formatCode>
                <c:ptCount val="28"/>
                <c:pt idx="2">
                  <c:v>0</c:v>
                </c:pt>
                <c:pt idx="3" formatCode="#,##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РЕДАКЦИЯ'!$A$280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РЕДАКЦИЯ'!$B$280:$AC$280</c:f>
              <c:numCache>
                <c:formatCode>General</c:formatCode>
                <c:ptCount val="28"/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РЕДАКЦИЯ'!$A$281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РЕДАКЦИЯ'!$B$281:$AC$281</c:f>
              <c:numCache>
                <c:formatCode>General</c:formatCode>
                <c:ptCount val="28"/>
                <c:pt idx="2" formatCode="#,##0.00">
                  <c:v>3033480775.3200002</c:v>
                </c:pt>
                <c:pt idx="3" formatCode="#,##0.00">
                  <c:v>61015998.82</c:v>
                </c:pt>
                <c:pt idx="4" formatCode="#,##0">
                  <c:v>14</c:v>
                </c:pt>
                <c:pt idx="5" formatCode="#,##0.00">
                  <c:v>21034875.510000002</c:v>
                </c:pt>
                <c:pt idx="6" formatCode="#,##0.00">
                  <c:v>64062620.130000003</c:v>
                </c:pt>
                <c:pt idx="7" formatCode="#,##0.00">
                  <c:v>85610826.950000003</c:v>
                </c:pt>
                <c:pt idx="8" formatCode="#,##0.00">
                  <c:v>355805549.43000001</c:v>
                </c:pt>
                <c:pt idx="9" formatCode="#,##0">
                  <c:v>80</c:v>
                </c:pt>
                <c:pt idx="10" formatCode="#,##0.00">
                  <c:v>187361674.40000001</c:v>
                </c:pt>
                <c:pt idx="11" formatCode="#,##0.00">
                  <c:v>71890560.370000005</c:v>
                </c:pt>
                <c:pt idx="12" formatCode="#,##0.00">
                  <c:v>14372792.470000001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808835728.87</c:v>
                </c:pt>
                <c:pt idx="16" formatCode="#,##0.00">
                  <c:v>80634241.719999999</c:v>
                </c:pt>
                <c:pt idx="17" formatCode="#,##0.00">
                  <c:v>658552368.52999997</c:v>
                </c:pt>
                <c:pt idx="18" formatCode="#,##0.00">
                  <c:v>96977086.579999998</c:v>
                </c:pt>
                <c:pt idx="19" formatCode="#,##0.00">
                  <c:v>158946274.55000001</c:v>
                </c:pt>
                <c:pt idx="20" formatCode="#,##0.00">
                  <c:v>37587348.770000003</c:v>
                </c:pt>
                <c:pt idx="21" formatCode="#,##0.00">
                  <c:v>1049570.8799999999</c:v>
                </c:pt>
                <c:pt idx="22" formatCode="#,##0.00">
                  <c:v>0</c:v>
                </c:pt>
                <c:pt idx="23" formatCode="#,##0.00">
                  <c:v>1149172892.1600001</c:v>
                </c:pt>
                <c:pt idx="24" formatCode="#,##0.00">
                  <c:v>0</c:v>
                </c:pt>
                <c:pt idx="25" formatCode="#,##0.00">
                  <c:v>1884307883.1600001</c:v>
                </c:pt>
                <c:pt idx="26">
                  <c:v>2023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РЕДАКЦИЯ'!$A$282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РЕДАКЦИЯ'!$B$282:$AC$282</c:f>
              <c:numCache>
                <c:formatCode>General</c:formatCode>
                <c:ptCount val="28"/>
                <c:pt idx="2" formatCode="#,##0.00">
                  <c:v>1862092324.8</c:v>
                </c:pt>
                <c:pt idx="3" formatCode="#,##0.00">
                  <c:v>14880364.060000001</c:v>
                </c:pt>
                <c:pt idx="4" formatCode="#,##0">
                  <c:v>12</c:v>
                </c:pt>
                <c:pt idx="5" formatCode="#,##0.00">
                  <c:v>18639977.949999999</c:v>
                </c:pt>
                <c:pt idx="6" formatCode="#,##0.00">
                  <c:v>16552471.800000001</c:v>
                </c:pt>
                <c:pt idx="7" formatCode="#,##0.00">
                  <c:v>23660992.620000001</c:v>
                </c:pt>
                <c:pt idx="8" formatCode="#,##0.00">
                  <c:v>99993511.200000003</c:v>
                </c:pt>
                <c:pt idx="9" formatCode="#,##0">
                  <c:v>80</c:v>
                </c:pt>
                <c:pt idx="10" formatCode="#,##0.00">
                  <c:v>187361674.40000001</c:v>
                </c:pt>
                <c:pt idx="11" formatCode="#,##0.00">
                  <c:v>21924332.43</c:v>
                </c:pt>
                <c:pt idx="12" formatCode="#,##0.00">
                  <c:v>0</c:v>
                </c:pt>
                <c:pt idx="13" formatCode="#,##0">
                  <c:v>106</c:v>
                </c:pt>
                <c:pt idx="14" formatCode="#,##0.00">
                  <c:v>329743257.33999997</c:v>
                </c:pt>
                <c:pt idx="15" formatCode="#,##0.00">
                  <c:v>532892267.13999999</c:v>
                </c:pt>
                <c:pt idx="16" formatCode="#,##0.00">
                  <c:v>14357545.970000001</c:v>
                </c:pt>
                <c:pt idx="17" formatCode="#,##0.00">
                  <c:v>486447341.01999998</c:v>
                </c:pt>
                <c:pt idx="18" formatCode="#,##0.00">
                  <c:v>11163805.279999999</c:v>
                </c:pt>
                <c:pt idx="19" formatCode="#,##0.00">
                  <c:v>81451996.980000004</c:v>
                </c:pt>
                <c:pt idx="20" formatCode="#,##0.00">
                  <c:v>22029862.960000001</c:v>
                </c:pt>
                <c:pt idx="21" formatCode="#,##0.00">
                  <c:v>992923.65</c:v>
                </c:pt>
                <c:pt idx="22" formatCode="#,##0.00">
                  <c:v>0</c:v>
                </c:pt>
                <c:pt idx="23" formatCode="#,##0.00">
                  <c:v>1047690325.95</c:v>
                </c:pt>
                <c:pt idx="24" formatCode="#,##0.00">
                  <c:v>0</c:v>
                </c:pt>
                <c:pt idx="25" formatCode="#,##0.00">
                  <c:v>814401998.85000002</c:v>
                </c:pt>
                <c:pt idx="26">
                  <c:v>2023</c:v>
                </c:pt>
                <c:pt idx="27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РЕДАКЦИЯ'!$A$283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РЕДАКЦИЯ'!$B$283:$AC$283</c:f>
              <c:numCache>
                <c:formatCode>General</c:formatCode>
                <c:ptCount val="28"/>
                <c:pt idx="2" formatCode="#,##0.00">
                  <c:v>611175303.25999999</c:v>
                </c:pt>
                <c:pt idx="3" formatCode="#,##0.00">
                  <c:v>35362124.030000001</c:v>
                </c:pt>
                <c:pt idx="4" formatCode="#,##0">
                  <c:v>2</c:v>
                </c:pt>
                <c:pt idx="5" formatCode="#,##0.00">
                  <c:v>2394897.56</c:v>
                </c:pt>
                <c:pt idx="6" formatCode="#,##0.00">
                  <c:v>36389415.670000002</c:v>
                </c:pt>
                <c:pt idx="7" formatCode="#,##0.00">
                  <c:v>46913778.460000001</c:v>
                </c:pt>
                <c:pt idx="8" formatCode="#,##0.00">
                  <c:v>169364929.36000001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36215718.409999996</c:v>
                </c:pt>
                <c:pt idx="12" formatCode="#,##0.00">
                  <c:v>4887582.92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108287389.02</c:v>
                </c:pt>
                <c:pt idx="16" formatCode="#,##0.00">
                  <c:v>50541002.829999998</c:v>
                </c:pt>
                <c:pt idx="17" formatCode="#,##0.00">
                  <c:v>18169887.43</c:v>
                </c:pt>
                <c:pt idx="18" formatCode="#,##0.00">
                  <c:v>55702435.189999998</c:v>
                </c:pt>
                <c:pt idx="19" formatCode="#,##0.00">
                  <c:v>39042772.520000003</c:v>
                </c:pt>
                <c:pt idx="20" formatCode="#,##0.00">
                  <c:v>7846722.6299999999</c:v>
                </c:pt>
                <c:pt idx="21" formatCode="#,##0.00">
                  <c:v>56647.23</c:v>
                </c:pt>
                <c:pt idx="22" formatCode="#,##0.00">
                  <c:v>0</c:v>
                </c:pt>
                <c:pt idx="23" formatCode="#,##0.00">
                  <c:v>101482566.20999999</c:v>
                </c:pt>
                <c:pt idx="24" formatCode="#,##0.00">
                  <c:v>0</c:v>
                </c:pt>
                <c:pt idx="25" formatCode="#,##0.00">
                  <c:v>509692737.05000001</c:v>
                </c:pt>
                <c:pt idx="26">
                  <c:v>2024</c:v>
                </c:pt>
                <c:pt idx="27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РЕДАКЦИЯ'!$A$284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РЕДАКЦИЯ'!$B$274:$AC$275</c:f>
              <c:strCache>
                <c:ptCount val="28"/>
                <c:pt idx="2">
                  <c:v>Стоимость работ капитального ремонта </c:v>
                </c:pt>
                <c:pt idx="22">
                  <c:v>Средства федерального бюджета</c:v>
                </c:pt>
                <c:pt idx="23">
                  <c:v>Средства областного           бюджета</c:v>
                </c:pt>
                <c:pt idx="24">
                  <c:v>Средства местного бюджета</c:v>
                </c:pt>
                <c:pt idx="25">
                  <c:v>Средства собственников  МКД</c:v>
                </c:pt>
                <c:pt idx="26">
                  <c:v>Плановый год начала             выполнения работ</c:v>
                </c:pt>
                <c:pt idx="27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РЕДАКЦИЯ'!$B$284:$AC$284</c:f>
              <c:numCache>
                <c:formatCode>General</c:formatCode>
                <c:ptCount val="28"/>
                <c:pt idx="2" formatCode="#,##0.00">
                  <c:v>560213147.25999999</c:v>
                </c:pt>
                <c:pt idx="3" formatCode="#,##0.00">
                  <c:v>10773510.73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11120732.66</c:v>
                </c:pt>
                <c:pt idx="7" formatCode="#,##0.00">
                  <c:v>15036055.869999999</c:v>
                </c:pt>
                <c:pt idx="8" formatCode="#,##0.00">
                  <c:v>86447108.870000005</c:v>
                </c:pt>
                <c:pt idx="9" formatCode="#,##0.00">
                  <c:v>0</c:v>
                </c:pt>
                <c:pt idx="10" formatCode="#,##0.00">
                  <c:v>0</c:v>
                </c:pt>
                <c:pt idx="11" formatCode="#,##0.00">
                  <c:v>13750509.529999999</c:v>
                </c:pt>
                <c:pt idx="12" formatCode="#,##0.00">
                  <c:v>9485209.5500000007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167656072.71000001</c:v>
                </c:pt>
                <c:pt idx="16" formatCode="#,##0.00">
                  <c:v>15735692.92</c:v>
                </c:pt>
                <c:pt idx="17" formatCode="#,##0.00">
                  <c:v>153935140.08000001</c:v>
                </c:pt>
                <c:pt idx="18" formatCode="#,##0.00">
                  <c:v>30110846.109999999</c:v>
                </c:pt>
                <c:pt idx="19" formatCode="#,##0.00">
                  <c:v>38451505.049999997</c:v>
                </c:pt>
                <c:pt idx="20" formatCode="#,##0.00">
                  <c:v>7710763.1799999997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0</c:v>
                </c:pt>
                <c:pt idx="24" formatCode="#,##0.00">
                  <c:v>0</c:v>
                </c:pt>
                <c:pt idx="25" formatCode="#,##0.00">
                  <c:v>560213147.25999999</c:v>
                </c:pt>
                <c:pt idx="26">
                  <c:v>2025</c:v>
                </c:pt>
                <c:pt idx="27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408864"/>
        <c:axId val="232842688"/>
      </c:barChart>
      <c:catAx>
        <c:axId val="13740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2842688"/>
        <c:crosses val="autoZero"/>
        <c:auto val="1"/>
        <c:lblAlgn val="ctr"/>
        <c:lblOffset val="100"/>
        <c:noMultiLvlLbl val="0"/>
      </c:catAx>
      <c:valAx>
        <c:axId val="2328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740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CD987E-7DCB-491C-BAA7-EF095DA95589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B801-46F6-4F22-B3D3-008CF90D9EE5}">
  <sheetPr>
    <pageSetUpPr fitToPage="1"/>
  </sheetPr>
  <dimension ref="A1:BL309"/>
  <sheetViews>
    <sheetView tabSelected="1" view="pageBreakPreview" zoomScale="10" zoomScaleNormal="45" zoomScaleSheetLayoutView="10" zoomScalePageLayoutView="22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X20" sqref="X20"/>
    </sheetView>
  </sheetViews>
  <sheetFormatPr defaultColWidth="9.140625" defaultRowHeight="23.25" x14ac:dyDescent="0.35"/>
  <cols>
    <col min="1" max="1" width="19.7109375" style="9" customWidth="1"/>
    <col min="2" max="2" width="202.140625" style="73" customWidth="1"/>
    <col min="3" max="3" width="25.42578125" style="73" customWidth="1"/>
    <col min="4" max="4" width="80" style="9" customWidth="1"/>
    <col min="5" max="5" width="69.140625" style="74" customWidth="1"/>
    <col min="6" max="6" width="26.42578125" style="9" customWidth="1"/>
    <col min="7" max="7" width="69.7109375" style="9" customWidth="1"/>
    <col min="8" max="8" width="68.5703125" style="9" customWidth="1"/>
    <col min="9" max="9" width="72" style="9" customWidth="1"/>
    <col min="10" max="10" width="76" style="9" customWidth="1"/>
    <col min="11" max="11" width="28.7109375" style="9" customWidth="1"/>
    <col min="12" max="12" width="74.85546875" style="9" customWidth="1"/>
    <col min="13" max="13" width="67.42578125" style="9" customWidth="1"/>
    <col min="14" max="14" width="64" style="9" customWidth="1"/>
    <col min="15" max="15" width="28.5703125" style="9" customWidth="1"/>
    <col min="16" max="16" width="72" style="9" customWidth="1"/>
    <col min="17" max="17" width="74.85546875" style="9" customWidth="1"/>
    <col min="18" max="18" width="93.7109375" style="9" customWidth="1"/>
    <col min="19" max="19" width="77.140625" style="9" customWidth="1"/>
    <col min="20" max="20" width="69.7109375" style="9" customWidth="1"/>
    <col min="21" max="21" width="160" style="9" customWidth="1"/>
    <col min="22" max="22" width="68" style="9" customWidth="1"/>
    <col min="23" max="23" width="66.85546875" style="9" customWidth="1"/>
    <col min="24" max="24" width="57.7109375" style="9" customWidth="1"/>
    <col min="25" max="25" width="85.7109375" style="9" customWidth="1"/>
    <col min="26" max="26" width="36.5703125" style="9" customWidth="1"/>
    <col min="27" max="27" width="71.42578125" style="9" customWidth="1"/>
    <col min="28" max="29" width="50.7109375" style="9" customWidth="1"/>
    <col min="30" max="30" width="30.7109375" style="9" customWidth="1"/>
    <col min="31" max="16384" width="9.140625" style="9"/>
  </cols>
  <sheetData>
    <row r="1" spans="1:29" ht="75" customHeight="1" x14ac:dyDescent="1.1499999999999999">
      <c r="A1" s="3"/>
      <c r="B1" s="4"/>
      <c r="C1" s="4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3"/>
      <c r="Q1" s="3"/>
      <c r="R1" s="3"/>
      <c r="S1" s="3"/>
      <c r="T1" s="3"/>
      <c r="U1" s="7"/>
      <c r="V1" s="119" t="s">
        <v>328</v>
      </c>
      <c r="W1" s="119"/>
      <c r="X1" s="119"/>
      <c r="Y1" s="119"/>
      <c r="Z1" s="119"/>
      <c r="AA1" s="119"/>
      <c r="AB1" s="119"/>
      <c r="AC1" s="119"/>
    </row>
    <row r="2" spans="1:29" ht="75" customHeight="1" x14ac:dyDescent="1.1499999999999999">
      <c r="A2" s="3"/>
      <c r="B2" s="4"/>
      <c r="C2" s="4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3"/>
      <c r="T2" s="3"/>
      <c r="U2" s="7"/>
      <c r="V2" s="119" t="s">
        <v>6</v>
      </c>
      <c r="W2" s="119"/>
      <c r="X2" s="119"/>
      <c r="Y2" s="119"/>
      <c r="Z2" s="119"/>
      <c r="AA2" s="119"/>
      <c r="AB2" s="119"/>
      <c r="AC2" s="119"/>
    </row>
    <row r="3" spans="1:29" ht="75" customHeight="1" x14ac:dyDescent="1.1499999999999999">
      <c r="A3" s="3"/>
      <c r="B3" s="4"/>
      <c r="C3" s="4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3"/>
      <c r="U3" s="7"/>
      <c r="V3" s="119" t="s">
        <v>7</v>
      </c>
      <c r="W3" s="119"/>
      <c r="X3" s="119"/>
      <c r="Y3" s="119"/>
      <c r="Z3" s="119"/>
      <c r="AA3" s="119"/>
      <c r="AB3" s="119"/>
      <c r="AC3" s="119"/>
    </row>
    <row r="4" spans="1:29" ht="75" customHeight="1" x14ac:dyDescent="1.1499999999999999">
      <c r="A4" s="3"/>
      <c r="B4" s="4"/>
      <c r="C4" s="4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3"/>
      <c r="Q4" s="3"/>
      <c r="R4" s="3"/>
      <c r="S4" s="3"/>
      <c r="T4" s="3"/>
      <c r="U4" s="7"/>
      <c r="V4" s="119" t="s">
        <v>329</v>
      </c>
      <c r="W4" s="119"/>
      <c r="X4" s="119"/>
      <c r="Y4" s="119"/>
      <c r="Z4" s="119"/>
      <c r="AA4" s="119"/>
      <c r="AB4" s="119"/>
      <c r="AC4" s="119"/>
    </row>
    <row r="5" spans="1:29" ht="75" customHeight="1" x14ac:dyDescent="1.1499999999999999">
      <c r="A5" s="3"/>
      <c r="B5" s="4"/>
      <c r="C5" s="4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7"/>
      <c r="V5" s="119" t="s">
        <v>330</v>
      </c>
      <c r="W5" s="119"/>
      <c r="X5" s="119"/>
      <c r="Y5" s="119"/>
      <c r="Z5" s="119"/>
      <c r="AA5" s="119"/>
      <c r="AB5" s="119"/>
      <c r="AC5" s="119"/>
    </row>
    <row r="6" spans="1:29" ht="81.75" customHeight="1" x14ac:dyDescent="1.1499999999999999">
      <c r="A6" s="3"/>
      <c r="B6" s="4"/>
      <c r="C6" s="4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7"/>
      <c r="V6" s="8"/>
      <c r="W6" s="8"/>
      <c r="X6" s="8"/>
      <c r="Y6" s="8"/>
      <c r="Z6" s="8"/>
      <c r="AA6" s="8"/>
      <c r="AB6" s="8"/>
      <c r="AC6" s="8"/>
    </row>
    <row r="7" spans="1:29" ht="81.75" customHeight="1" x14ac:dyDescent="0.35">
      <c r="A7" s="120" t="s">
        <v>58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</row>
    <row r="8" spans="1:29" ht="81.75" customHeight="1" x14ac:dyDescent="0.3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</row>
    <row r="9" spans="1:29" ht="37.5" customHeight="1" x14ac:dyDescent="0.35">
      <c r="A9" s="10"/>
      <c r="B9" s="10"/>
      <c r="C9" s="10"/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0"/>
      <c r="AC9" s="10"/>
    </row>
    <row r="10" spans="1:29" ht="69.95" customHeight="1" x14ac:dyDescent="0.35">
      <c r="A10" s="92" t="s">
        <v>0</v>
      </c>
      <c r="B10" s="92" t="s">
        <v>9</v>
      </c>
      <c r="C10" s="92" t="s">
        <v>20</v>
      </c>
      <c r="D10" s="76" t="s">
        <v>16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6" t="s">
        <v>8</v>
      </c>
      <c r="Y10" s="77"/>
      <c r="Z10" s="77"/>
      <c r="AA10" s="78"/>
      <c r="AB10" s="92" t="s">
        <v>1</v>
      </c>
      <c r="AC10" s="92" t="s">
        <v>317</v>
      </c>
    </row>
    <row r="11" spans="1:29" ht="69.95" customHeight="1" x14ac:dyDescent="0.35">
      <c r="A11" s="110"/>
      <c r="B11" s="110"/>
      <c r="C11" s="110"/>
      <c r="D11" s="92" t="s">
        <v>24</v>
      </c>
      <c r="E11" s="76" t="s">
        <v>15</v>
      </c>
      <c r="F11" s="77"/>
      <c r="G11" s="77"/>
      <c r="H11" s="77"/>
      <c r="I11" s="77"/>
      <c r="J11" s="77"/>
      <c r="K11" s="77"/>
      <c r="L11" s="77"/>
      <c r="M11" s="77"/>
      <c r="N11" s="78"/>
      <c r="O11" s="87" t="s">
        <v>17</v>
      </c>
      <c r="P11" s="88"/>
      <c r="Q11" s="91" t="s">
        <v>18</v>
      </c>
      <c r="R11" s="91" t="s">
        <v>324</v>
      </c>
      <c r="S11" s="91" t="s">
        <v>19</v>
      </c>
      <c r="T11" s="91" t="s">
        <v>322</v>
      </c>
      <c r="U11" s="114" t="s">
        <v>22</v>
      </c>
      <c r="V11" s="115"/>
      <c r="W11" s="116"/>
      <c r="X11" s="91" t="s">
        <v>25</v>
      </c>
      <c r="Y11" s="91" t="s">
        <v>316</v>
      </c>
      <c r="Z11" s="92" t="s">
        <v>26</v>
      </c>
      <c r="AA11" s="91" t="s">
        <v>121</v>
      </c>
      <c r="AB11" s="110"/>
      <c r="AC11" s="110"/>
    </row>
    <row r="12" spans="1:29" ht="409.6" customHeight="1" x14ac:dyDescent="0.35">
      <c r="A12" s="110"/>
      <c r="B12" s="110"/>
      <c r="C12" s="93"/>
      <c r="D12" s="93"/>
      <c r="E12" s="18" t="s">
        <v>10</v>
      </c>
      <c r="F12" s="117" t="s">
        <v>321</v>
      </c>
      <c r="G12" s="118"/>
      <c r="H12" s="16" t="s">
        <v>11</v>
      </c>
      <c r="I12" s="16" t="s">
        <v>12</v>
      </c>
      <c r="J12" s="16" t="s">
        <v>13</v>
      </c>
      <c r="K12" s="117" t="s">
        <v>318</v>
      </c>
      <c r="L12" s="118"/>
      <c r="M12" s="16" t="s">
        <v>314</v>
      </c>
      <c r="N12" s="16" t="s">
        <v>14</v>
      </c>
      <c r="O12" s="89"/>
      <c r="P12" s="90"/>
      <c r="Q12" s="91"/>
      <c r="R12" s="91"/>
      <c r="S12" s="91"/>
      <c r="T12" s="91"/>
      <c r="U12" s="20" t="s">
        <v>305</v>
      </c>
      <c r="V12" s="19" t="s">
        <v>23</v>
      </c>
      <c r="W12" s="16" t="s">
        <v>315</v>
      </c>
      <c r="X12" s="91"/>
      <c r="Y12" s="91"/>
      <c r="Z12" s="93"/>
      <c r="AA12" s="91"/>
      <c r="AB12" s="110"/>
      <c r="AC12" s="110"/>
    </row>
    <row r="13" spans="1:29" ht="69.95" customHeight="1" x14ac:dyDescent="0.35">
      <c r="A13" s="93"/>
      <c r="B13" s="93"/>
      <c r="C13" s="21" t="s">
        <v>21</v>
      </c>
      <c r="D13" s="21" t="s">
        <v>21</v>
      </c>
      <c r="E13" s="22" t="s">
        <v>21</v>
      </c>
      <c r="F13" s="21" t="s">
        <v>57</v>
      </c>
      <c r="G13" s="21" t="s">
        <v>21</v>
      </c>
      <c r="H13" s="21" t="s">
        <v>21</v>
      </c>
      <c r="I13" s="21" t="s">
        <v>21</v>
      </c>
      <c r="J13" s="21" t="s">
        <v>21</v>
      </c>
      <c r="K13" s="21" t="s">
        <v>57</v>
      </c>
      <c r="L13" s="21" t="s">
        <v>21</v>
      </c>
      <c r="M13" s="21" t="s">
        <v>21</v>
      </c>
      <c r="N13" s="21" t="s">
        <v>21</v>
      </c>
      <c r="O13" s="21" t="s">
        <v>57</v>
      </c>
      <c r="P13" s="21" t="s">
        <v>21</v>
      </c>
      <c r="Q13" s="21" t="s">
        <v>21</v>
      </c>
      <c r="R13" s="21" t="s">
        <v>21</v>
      </c>
      <c r="S13" s="21" t="s">
        <v>21</v>
      </c>
      <c r="T13" s="21" t="s">
        <v>21</v>
      </c>
      <c r="U13" s="21" t="s">
        <v>21</v>
      </c>
      <c r="V13" s="21" t="s">
        <v>21</v>
      </c>
      <c r="W13" s="21" t="s">
        <v>21</v>
      </c>
      <c r="X13" s="21" t="s">
        <v>21</v>
      </c>
      <c r="Y13" s="21" t="s">
        <v>21</v>
      </c>
      <c r="Z13" s="21" t="s">
        <v>21</v>
      </c>
      <c r="AA13" s="21" t="s">
        <v>21</v>
      </c>
      <c r="AB13" s="93"/>
      <c r="AC13" s="93"/>
    </row>
    <row r="14" spans="1:29" ht="69.95" customHeight="1" x14ac:dyDescent="0.3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  <c r="M14" s="2">
        <v>13</v>
      </c>
      <c r="N14" s="2">
        <v>14</v>
      </c>
      <c r="O14" s="2">
        <v>15</v>
      </c>
      <c r="P14" s="2">
        <v>16</v>
      </c>
      <c r="Q14" s="2">
        <v>17</v>
      </c>
      <c r="R14" s="2">
        <v>18</v>
      </c>
      <c r="S14" s="2">
        <v>19</v>
      </c>
      <c r="T14" s="2">
        <v>20</v>
      </c>
      <c r="U14" s="2">
        <v>21</v>
      </c>
      <c r="V14" s="2">
        <v>22</v>
      </c>
      <c r="W14" s="2">
        <v>23</v>
      </c>
      <c r="X14" s="2">
        <v>24</v>
      </c>
      <c r="Y14" s="2">
        <v>25</v>
      </c>
      <c r="Z14" s="2">
        <v>26</v>
      </c>
      <c r="AA14" s="2">
        <v>27</v>
      </c>
      <c r="AB14" s="2">
        <v>28</v>
      </c>
      <c r="AC14" s="2">
        <v>29</v>
      </c>
    </row>
    <row r="15" spans="1:29" s="25" customFormat="1" ht="80.099999999999994" customHeight="1" x14ac:dyDescent="0.35">
      <c r="A15" s="2">
        <v>1</v>
      </c>
      <c r="B15" s="2" t="s">
        <v>141</v>
      </c>
      <c r="C15" s="2"/>
      <c r="D15" s="1">
        <f t="shared" ref="D15:D52" si="0">SUM(E15:W15)-(F15+K15+O15)</f>
        <v>2501151.2400000002</v>
      </c>
      <c r="E15" s="23"/>
      <c r="F15" s="2"/>
      <c r="G15" s="23"/>
      <c r="H15" s="23"/>
      <c r="I15" s="23"/>
      <c r="J15" s="23"/>
      <c r="K15" s="2">
        <v>1</v>
      </c>
      <c r="L15" s="23">
        <v>2342020.9300000002</v>
      </c>
      <c r="M15" s="23"/>
      <c r="N15" s="23"/>
      <c r="O15" s="24"/>
      <c r="P15" s="23"/>
      <c r="Q15" s="23"/>
      <c r="R15" s="23"/>
      <c r="S15" s="23"/>
      <c r="T15" s="23"/>
      <c r="U15" s="23">
        <v>124000</v>
      </c>
      <c r="V15" s="23">
        <v>35130.31</v>
      </c>
      <c r="W15" s="23"/>
      <c r="X15" s="2"/>
      <c r="Y15" s="23">
        <f>SUM(L15+U15+V15)-AA15</f>
        <v>2501151.2400000002</v>
      </c>
      <c r="Z15" s="2"/>
      <c r="AA15" s="1"/>
      <c r="AB15" s="2">
        <v>2023</v>
      </c>
      <c r="AC15" s="2">
        <v>2023</v>
      </c>
    </row>
    <row r="16" spans="1:29" s="25" customFormat="1" ht="80.099999999999994" customHeight="1" x14ac:dyDescent="0.35">
      <c r="A16" s="2">
        <v>2</v>
      </c>
      <c r="B16" s="2" t="s">
        <v>142</v>
      </c>
      <c r="C16" s="2"/>
      <c r="D16" s="1">
        <f t="shared" si="0"/>
        <v>2501151.2400000002</v>
      </c>
      <c r="E16" s="23"/>
      <c r="F16" s="2"/>
      <c r="G16" s="23"/>
      <c r="H16" s="23"/>
      <c r="I16" s="23"/>
      <c r="J16" s="23"/>
      <c r="K16" s="2">
        <v>1</v>
      </c>
      <c r="L16" s="23">
        <v>2342020.9300000002</v>
      </c>
      <c r="M16" s="23"/>
      <c r="N16" s="23"/>
      <c r="O16" s="24"/>
      <c r="P16" s="23"/>
      <c r="Q16" s="23"/>
      <c r="R16" s="23"/>
      <c r="S16" s="23"/>
      <c r="T16" s="23"/>
      <c r="U16" s="23">
        <v>124000</v>
      </c>
      <c r="V16" s="23">
        <v>35130.31</v>
      </c>
      <c r="W16" s="23"/>
      <c r="X16" s="2"/>
      <c r="Y16" s="23">
        <f>SUM(L16+U16+V16)-AA16</f>
        <v>2501151.2400000002</v>
      </c>
      <c r="Z16" s="2"/>
      <c r="AA16" s="1"/>
      <c r="AB16" s="2">
        <v>2023</v>
      </c>
      <c r="AC16" s="2">
        <v>2023</v>
      </c>
    </row>
    <row r="17" spans="1:29" s="25" customFormat="1" ht="80.099999999999994" customHeight="1" x14ac:dyDescent="0.35">
      <c r="A17" s="2">
        <v>3</v>
      </c>
      <c r="B17" s="2" t="s">
        <v>143</v>
      </c>
      <c r="C17" s="2"/>
      <c r="D17" s="1">
        <f t="shared" si="0"/>
        <v>11640392.6</v>
      </c>
      <c r="E17" s="23"/>
      <c r="F17" s="2"/>
      <c r="G17" s="23"/>
      <c r="H17" s="23"/>
      <c r="I17" s="23"/>
      <c r="J17" s="23"/>
      <c r="K17" s="2"/>
      <c r="L17" s="23"/>
      <c r="M17" s="23"/>
      <c r="N17" s="23"/>
      <c r="O17" s="24"/>
      <c r="P17" s="23"/>
      <c r="Q17" s="23">
        <v>11031144.279999999</v>
      </c>
      <c r="R17" s="23"/>
      <c r="S17" s="23"/>
      <c r="T17" s="23"/>
      <c r="U17" s="23">
        <v>607705.18000000005</v>
      </c>
      <c r="V17" s="23">
        <v>1543.14</v>
      </c>
      <c r="W17" s="23"/>
      <c r="X17" s="2"/>
      <c r="Y17" s="23">
        <f>SUM(Q17+U17+V17)-AA17</f>
        <v>11640392.6</v>
      </c>
      <c r="Z17" s="2"/>
      <c r="AA17" s="1"/>
      <c r="AB17" s="2">
        <v>2023</v>
      </c>
      <c r="AC17" s="2">
        <v>2023</v>
      </c>
    </row>
    <row r="18" spans="1:29" s="25" customFormat="1" ht="80.099999999999994" customHeight="1" x14ac:dyDescent="0.35">
      <c r="A18" s="2">
        <v>4</v>
      </c>
      <c r="B18" s="2" t="s">
        <v>231</v>
      </c>
      <c r="C18" s="2"/>
      <c r="D18" s="1">
        <f t="shared" si="0"/>
        <v>6318627.4500000002</v>
      </c>
      <c r="E18" s="23"/>
      <c r="F18" s="2"/>
      <c r="G18" s="23"/>
      <c r="H18" s="23"/>
      <c r="I18" s="23"/>
      <c r="J18" s="23"/>
      <c r="K18" s="2"/>
      <c r="L18" s="23"/>
      <c r="M18" s="23"/>
      <c r="N18" s="23"/>
      <c r="O18" s="24">
        <v>2</v>
      </c>
      <c r="P18" s="23">
        <f>3037801.66*O18</f>
        <v>6075603.3200000003</v>
      </c>
      <c r="Q18" s="23"/>
      <c r="R18" s="23"/>
      <c r="S18" s="23"/>
      <c r="T18" s="23"/>
      <c r="U18" s="23">
        <f>75945.04*O18</f>
        <v>151890.07999999999</v>
      </c>
      <c r="V18" s="23">
        <f>P18*1.5/100</f>
        <v>91134.05</v>
      </c>
      <c r="W18" s="23"/>
      <c r="X18" s="2"/>
      <c r="Y18" s="23"/>
      <c r="Z18" s="2"/>
      <c r="AA18" s="1">
        <f>SUM(P18+U18+V18)</f>
        <v>6318627.4500000002</v>
      </c>
      <c r="AB18" s="2">
        <v>2023</v>
      </c>
      <c r="AC18" s="2">
        <v>2024</v>
      </c>
    </row>
    <row r="19" spans="1:29" s="25" customFormat="1" ht="80.099999999999994" customHeight="1" x14ac:dyDescent="0.35">
      <c r="A19" s="2">
        <v>5</v>
      </c>
      <c r="B19" s="2" t="s">
        <v>232</v>
      </c>
      <c r="C19" s="2"/>
      <c r="D19" s="1">
        <f t="shared" si="0"/>
        <v>3159313.72</v>
      </c>
      <c r="E19" s="23"/>
      <c r="F19" s="2"/>
      <c r="G19" s="23"/>
      <c r="H19" s="23"/>
      <c r="I19" s="23"/>
      <c r="J19" s="23"/>
      <c r="K19" s="2"/>
      <c r="L19" s="23"/>
      <c r="M19" s="23"/>
      <c r="N19" s="23"/>
      <c r="O19" s="24">
        <v>1</v>
      </c>
      <c r="P19" s="23">
        <f>3037801.66*O19</f>
        <v>3037801.66</v>
      </c>
      <c r="Q19" s="23"/>
      <c r="R19" s="23"/>
      <c r="S19" s="23"/>
      <c r="T19" s="23"/>
      <c r="U19" s="23">
        <f>75945.04*O19</f>
        <v>75945.039999999994</v>
      </c>
      <c r="V19" s="23">
        <f t="shared" ref="V19:V20" si="1">P19*1.5/100</f>
        <v>45567.02</v>
      </c>
      <c r="W19" s="23"/>
      <c r="X19" s="2"/>
      <c r="Y19" s="23"/>
      <c r="Z19" s="2"/>
      <c r="AA19" s="1">
        <f t="shared" ref="AA19:AA20" si="2">SUM(P19+U19+V19)</f>
        <v>3159313.72</v>
      </c>
      <c r="AB19" s="2">
        <v>2023</v>
      </c>
      <c r="AC19" s="2">
        <v>2024</v>
      </c>
    </row>
    <row r="20" spans="1:29" s="25" customFormat="1" ht="80.099999999999994" customHeight="1" x14ac:dyDescent="0.35">
      <c r="A20" s="2">
        <v>6</v>
      </c>
      <c r="B20" s="2" t="s">
        <v>233</v>
      </c>
      <c r="C20" s="2"/>
      <c r="D20" s="1">
        <f t="shared" si="0"/>
        <v>6318627.4500000002</v>
      </c>
      <c r="E20" s="23"/>
      <c r="F20" s="2"/>
      <c r="G20" s="23"/>
      <c r="H20" s="23"/>
      <c r="I20" s="23"/>
      <c r="J20" s="23"/>
      <c r="K20" s="2"/>
      <c r="L20" s="23"/>
      <c r="M20" s="23"/>
      <c r="N20" s="23"/>
      <c r="O20" s="24">
        <v>2</v>
      </c>
      <c r="P20" s="23">
        <f>3037801.66*O20</f>
        <v>6075603.3200000003</v>
      </c>
      <c r="Q20" s="23"/>
      <c r="R20" s="23"/>
      <c r="S20" s="23"/>
      <c r="T20" s="23"/>
      <c r="U20" s="23">
        <f>75945.04*O20</f>
        <v>151890.07999999999</v>
      </c>
      <c r="V20" s="23">
        <f t="shared" si="1"/>
        <v>91134.05</v>
      </c>
      <c r="W20" s="23"/>
      <c r="X20" s="2"/>
      <c r="Y20" s="23"/>
      <c r="Z20" s="2"/>
      <c r="AA20" s="1">
        <f t="shared" si="2"/>
        <v>6318627.4500000002</v>
      </c>
      <c r="AB20" s="2">
        <v>2023</v>
      </c>
      <c r="AC20" s="2">
        <v>2024</v>
      </c>
    </row>
    <row r="21" spans="1:29" s="25" customFormat="1" ht="80.099999999999994" customHeight="1" x14ac:dyDescent="0.35">
      <c r="A21" s="2">
        <v>7</v>
      </c>
      <c r="B21" s="2" t="s">
        <v>70</v>
      </c>
      <c r="C21" s="2"/>
      <c r="D21" s="1">
        <v>1861001.14</v>
      </c>
      <c r="E21" s="23"/>
      <c r="F21" s="2">
        <v>1</v>
      </c>
      <c r="G21" s="23">
        <v>1612809</v>
      </c>
      <c r="H21" s="23"/>
      <c r="I21" s="23"/>
      <c r="J21" s="23"/>
      <c r="K21" s="2"/>
      <c r="L21" s="23"/>
      <c r="M21" s="23"/>
      <c r="N21" s="23"/>
      <c r="O21" s="24"/>
      <c r="P21" s="23"/>
      <c r="Q21" s="23"/>
      <c r="R21" s="23"/>
      <c r="S21" s="23"/>
      <c r="T21" s="23"/>
      <c r="U21" s="23">
        <v>224000</v>
      </c>
      <c r="V21" s="23">
        <v>24192.14</v>
      </c>
      <c r="W21" s="23"/>
      <c r="X21" s="2"/>
      <c r="Y21" s="23">
        <v>1861001.14</v>
      </c>
      <c r="Z21" s="2"/>
      <c r="AA21" s="1"/>
      <c r="AB21" s="2">
        <v>2023</v>
      </c>
      <c r="AC21" s="2">
        <v>2023</v>
      </c>
    </row>
    <row r="22" spans="1:29" s="25" customFormat="1" ht="80.099999999999994" customHeight="1" x14ac:dyDescent="0.35">
      <c r="A22" s="2">
        <v>8</v>
      </c>
      <c r="B22" s="2" t="s">
        <v>65</v>
      </c>
      <c r="C22" s="23"/>
      <c r="D22" s="1">
        <f t="shared" si="0"/>
        <v>9189914.8200000003</v>
      </c>
      <c r="E22" s="23">
        <v>1274730.68</v>
      </c>
      <c r="F22" s="2"/>
      <c r="G22" s="23"/>
      <c r="H22" s="23">
        <v>1288777.18</v>
      </c>
      <c r="I22" s="23">
        <v>2322534.75</v>
      </c>
      <c r="J22" s="23">
        <v>1883311.5</v>
      </c>
      <c r="K22" s="1"/>
      <c r="L22" s="23"/>
      <c r="M22" s="23">
        <v>1331716.25</v>
      </c>
      <c r="N22" s="23"/>
      <c r="O22" s="24"/>
      <c r="P22" s="23"/>
      <c r="Q22" s="23"/>
      <c r="R22" s="23"/>
      <c r="S22" s="23"/>
      <c r="T22" s="23"/>
      <c r="U22" s="23">
        <v>967328.4</v>
      </c>
      <c r="V22" s="23">
        <v>121516.06</v>
      </c>
      <c r="W22" s="23"/>
      <c r="X22" s="1"/>
      <c r="Y22" s="23"/>
      <c r="Z22" s="26"/>
      <c r="AA22" s="1">
        <f>D22-Y22</f>
        <v>9189914.8200000003</v>
      </c>
      <c r="AB22" s="2">
        <v>2023</v>
      </c>
      <c r="AC22" s="2">
        <v>2023</v>
      </c>
    </row>
    <row r="23" spans="1:29" s="25" customFormat="1" ht="80.099999999999994" customHeight="1" x14ac:dyDescent="0.35">
      <c r="A23" s="2">
        <v>9</v>
      </c>
      <c r="B23" s="2" t="s">
        <v>66</v>
      </c>
      <c r="C23" s="23"/>
      <c r="D23" s="1">
        <f t="shared" si="0"/>
        <v>15890998.41</v>
      </c>
      <c r="E23" s="23">
        <v>1123426.46</v>
      </c>
      <c r="F23" s="2"/>
      <c r="G23" s="23"/>
      <c r="H23" s="23">
        <v>1135805.71</v>
      </c>
      <c r="I23" s="23">
        <v>2046861.38</v>
      </c>
      <c r="J23" s="23">
        <v>9251870.5500000007</v>
      </c>
      <c r="K23" s="1"/>
      <c r="L23" s="23"/>
      <c r="M23" s="23">
        <v>1173648.1299999999</v>
      </c>
      <c r="N23" s="23"/>
      <c r="O23" s="24"/>
      <c r="P23" s="23"/>
      <c r="Q23" s="23"/>
      <c r="R23" s="23"/>
      <c r="S23" s="23"/>
      <c r="T23" s="23"/>
      <c r="U23" s="23">
        <v>938412</v>
      </c>
      <c r="V23" s="23">
        <v>220974.18</v>
      </c>
      <c r="W23" s="23"/>
      <c r="X23" s="1"/>
      <c r="Y23" s="23"/>
      <c r="Z23" s="26"/>
      <c r="AA23" s="1">
        <f>D23-Y23</f>
        <v>15890998.41</v>
      </c>
      <c r="AB23" s="2">
        <v>2023</v>
      </c>
      <c r="AC23" s="2">
        <v>2023</v>
      </c>
    </row>
    <row r="24" spans="1:29" s="25" customFormat="1" ht="80.099999999999994" customHeight="1" x14ac:dyDescent="0.35">
      <c r="A24" s="2">
        <v>10</v>
      </c>
      <c r="B24" s="2" t="s">
        <v>234</v>
      </c>
      <c r="C24" s="23"/>
      <c r="D24" s="1">
        <f t="shared" si="0"/>
        <v>6318627.4500000002</v>
      </c>
      <c r="E24" s="23"/>
      <c r="F24" s="2"/>
      <c r="G24" s="23"/>
      <c r="H24" s="23"/>
      <c r="I24" s="23"/>
      <c r="J24" s="23"/>
      <c r="K24" s="1"/>
      <c r="L24" s="23"/>
      <c r="M24" s="23"/>
      <c r="N24" s="23"/>
      <c r="O24" s="24">
        <v>2</v>
      </c>
      <c r="P24" s="23">
        <f>3037801.66*O24</f>
        <v>6075603.3200000003</v>
      </c>
      <c r="Q24" s="23"/>
      <c r="R24" s="23"/>
      <c r="S24" s="23"/>
      <c r="T24" s="23"/>
      <c r="U24" s="23">
        <f>75945.04*O24</f>
        <v>151890.07999999999</v>
      </c>
      <c r="V24" s="23">
        <f>P24*1.5/100</f>
        <v>91134.05</v>
      </c>
      <c r="W24" s="23"/>
      <c r="X24" s="1"/>
      <c r="Y24" s="23"/>
      <c r="Z24" s="26"/>
      <c r="AA24" s="1">
        <f>SUM(P24+U24+V24)</f>
        <v>6318627.4500000002</v>
      </c>
      <c r="AB24" s="2">
        <v>2023</v>
      </c>
      <c r="AC24" s="2">
        <v>2024</v>
      </c>
    </row>
    <row r="25" spans="1:29" s="25" customFormat="1" ht="80.099999999999994" customHeight="1" x14ac:dyDescent="0.35">
      <c r="A25" s="2">
        <v>11</v>
      </c>
      <c r="B25" s="2" t="s">
        <v>167</v>
      </c>
      <c r="C25" s="23"/>
      <c r="D25" s="1">
        <f>SUM(E25:W25)-(F25+K25+O25)</f>
        <v>1833328.03</v>
      </c>
      <c r="E25" s="23"/>
      <c r="F25" s="27">
        <v>1</v>
      </c>
      <c r="G25" s="23">
        <v>1588616.85</v>
      </c>
      <c r="H25" s="23"/>
      <c r="I25" s="23"/>
      <c r="J25" s="23"/>
      <c r="K25" s="1"/>
      <c r="L25" s="23"/>
      <c r="M25" s="23"/>
      <c r="N25" s="23"/>
      <c r="O25" s="24"/>
      <c r="P25" s="23"/>
      <c r="Q25" s="23"/>
      <c r="R25" s="23"/>
      <c r="S25" s="23"/>
      <c r="T25" s="23"/>
      <c r="U25" s="23">
        <v>220640</v>
      </c>
      <c r="V25" s="23">
        <v>24071.18</v>
      </c>
      <c r="W25" s="23"/>
      <c r="X25" s="26"/>
      <c r="Y25" s="23">
        <v>1833328.03</v>
      </c>
      <c r="Z25" s="26"/>
      <c r="AA25" s="1"/>
      <c r="AB25" s="2">
        <v>2023</v>
      </c>
      <c r="AC25" s="2">
        <v>2023</v>
      </c>
    </row>
    <row r="26" spans="1:29" s="25" customFormat="1" ht="80.099999999999994" customHeight="1" x14ac:dyDescent="0.35">
      <c r="A26" s="2">
        <v>12</v>
      </c>
      <c r="B26" s="2" t="s">
        <v>166</v>
      </c>
      <c r="C26" s="23"/>
      <c r="D26" s="1">
        <f>SUM(E26:W26)-(F26+K26+O26)</f>
        <v>1421448.78</v>
      </c>
      <c r="E26" s="23"/>
      <c r="F26" s="27">
        <v>1</v>
      </c>
      <c r="G26" s="23">
        <v>1197448.78</v>
      </c>
      <c r="H26" s="23"/>
      <c r="I26" s="23"/>
      <c r="J26" s="23"/>
      <c r="K26" s="1"/>
      <c r="L26" s="23"/>
      <c r="M26" s="23"/>
      <c r="N26" s="23"/>
      <c r="O26" s="24"/>
      <c r="P26" s="23"/>
      <c r="Q26" s="23"/>
      <c r="R26" s="23"/>
      <c r="S26" s="23"/>
      <c r="T26" s="23"/>
      <c r="U26" s="23">
        <v>224000</v>
      </c>
      <c r="V26" s="23"/>
      <c r="W26" s="23"/>
      <c r="X26" s="26"/>
      <c r="Y26" s="23">
        <v>710724.39</v>
      </c>
      <c r="Z26" s="26"/>
      <c r="AA26" s="1">
        <v>710724.39</v>
      </c>
      <c r="AB26" s="2">
        <v>2022</v>
      </c>
      <c r="AC26" s="2">
        <v>2023</v>
      </c>
    </row>
    <row r="27" spans="1:29" s="25" customFormat="1" ht="80.099999999999994" customHeight="1" x14ac:dyDescent="0.35">
      <c r="A27" s="2">
        <v>13</v>
      </c>
      <c r="B27" s="2" t="s">
        <v>297</v>
      </c>
      <c r="C27" s="23"/>
      <c r="D27" s="1">
        <v>1861001.14</v>
      </c>
      <c r="E27" s="23"/>
      <c r="F27" s="27">
        <v>1</v>
      </c>
      <c r="G27" s="23">
        <v>1612809</v>
      </c>
      <c r="H27" s="23"/>
      <c r="I27" s="23"/>
      <c r="J27" s="23"/>
      <c r="K27" s="1"/>
      <c r="L27" s="23"/>
      <c r="M27" s="23"/>
      <c r="N27" s="23"/>
      <c r="O27" s="24"/>
      <c r="P27" s="23"/>
      <c r="Q27" s="23"/>
      <c r="R27" s="23"/>
      <c r="S27" s="23"/>
      <c r="T27" s="23"/>
      <c r="U27" s="23">
        <v>224000</v>
      </c>
      <c r="V27" s="23">
        <v>24192.14</v>
      </c>
      <c r="W27" s="23"/>
      <c r="X27" s="26"/>
      <c r="Y27" s="23">
        <v>1861001.14</v>
      </c>
      <c r="Z27" s="26"/>
      <c r="AA27" s="1"/>
      <c r="AB27" s="2">
        <v>2023</v>
      </c>
      <c r="AC27" s="2">
        <v>2023</v>
      </c>
    </row>
    <row r="28" spans="1:29" s="25" customFormat="1" ht="80.099999999999994" customHeight="1" x14ac:dyDescent="0.35">
      <c r="A28" s="2">
        <v>14</v>
      </c>
      <c r="B28" s="2" t="s">
        <v>67</v>
      </c>
      <c r="C28" s="23"/>
      <c r="D28" s="1">
        <f t="shared" si="0"/>
        <v>10525490.58</v>
      </c>
      <c r="E28" s="23"/>
      <c r="F28" s="2"/>
      <c r="G28" s="23"/>
      <c r="H28" s="23"/>
      <c r="I28" s="23"/>
      <c r="J28" s="23"/>
      <c r="K28" s="1"/>
      <c r="L28" s="23"/>
      <c r="M28" s="23"/>
      <c r="N28" s="23"/>
      <c r="O28" s="24"/>
      <c r="P28" s="23"/>
      <c r="Q28" s="23"/>
      <c r="R28" s="23">
        <v>2666183.2799999998</v>
      </c>
      <c r="S28" s="23">
        <v>5242008.96</v>
      </c>
      <c r="T28" s="23">
        <v>1549039.86</v>
      </c>
      <c r="U28" s="23">
        <v>926400</v>
      </c>
      <c r="V28" s="23">
        <v>141858.48000000001</v>
      </c>
      <c r="W28" s="23"/>
      <c r="X28" s="26"/>
      <c r="Y28" s="23"/>
      <c r="Z28" s="26"/>
      <c r="AA28" s="1">
        <f>D28-Y28</f>
        <v>10525490.58</v>
      </c>
      <c r="AB28" s="2">
        <v>2023</v>
      </c>
      <c r="AC28" s="2">
        <v>2023</v>
      </c>
    </row>
    <row r="29" spans="1:29" s="25" customFormat="1" ht="80.099999999999994" customHeight="1" x14ac:dyDescent="0.35">
      <c r="A29" s="2">
        <v>15</v>
      </c>
      <c r="B29" s="2" t="s">
        <v>27</v>
      </c>
      <c r="C29" s="23"/>
      <c r="D29" s="1">
        <f t="shared" si="0"/>
        <v>18477715.699999999</v>
      </c>
      <c r="E29" s="23">
        <v>1059505.01</v>
      </c>
      <c r="F29" s="2"/>
      <c r="G29" s="23"/>
      <c r="H29" s="23">
        <v>996307.98</v>
      </c>
      <c r="I29" s="23">
        <v>1068186.98</v>
      </c>
      <c r="J29" s="23">
        <v>6404451.8899999997</v>
      </c>
      <c r="K29" s="1"/>
      <c r="L29" s="23"/>
      <c r="M29" s="23">
        <v>988958</v>
      </c>
      <c r="N29" s="23"/>
      <c r="O29" s="24"/>
      <c r="P29" s="23"/>
      <c r="Q29" s="23">
        <v>5804754.1799999997</v>
      </c>
      <c r="R29" s="23"/>
      <c r="S29" s="23"/>
      <c r="T29" s="23"/>
      <c r="U29" s="23">
        <v>1910719.2</v>
      </c>
      <c r="V29" s="23">
        <v>244832.46</v>
      </c>
      <c r="W29" s="23"/>
      <c r="X29" s="26"/>
      <c r="Y29" s="23"/>
      <c r="Z29" s="26"/>
      <c r="AA29" s="1">
        <f>D29-Y29</f>
        <v>18477715.699999999</v>
      </c>
      <c r="AB29" s="2">
        <v>2023</v>
      </c>
      <c r="AC29" s="2">
        <v>2023</v>
      </c>
    </row>
    <row r="30" spans="1:29" s="25" customFormat="1" ht="80.099999999999994" customHeight="1" x14ac:dyDescent="0.35">
      <c r="A30" s="2">
        <v>16</v>
      </c>
      <c r="B30" s="2" t="s">
        <v>144</v>
      </c>
      <c r="C30" s="23"/>
      <c r="D30" s="1">
        <f t="shared" si="0"/>
        <v>2501151.2400000002</v>
      </c>
      <c r="E30" s="23"/>
      <c r="F30" s="2"/>
      <c r="G30" s="23"/>
      <c r="H30" s="23"/>
      <c r="I30" s="23"/>
      <c r="J30" s="23"/>
      <c r="K30" s="27">
        <v>1</v>
      </c>
      <c r="L30" s="23">
        <v>2342020.9300000002</v>
      </c>
      <c r="M30" s="23"/>
      <c r="N30" s="23"/>
      <c r="O30" s="24"/>
      <c r="P30" s="23"/>
      <c r="Q30" s="23"/>
      <c r="R30" s="23"/>
      <c r="S30" s="23"/>
      <c r="T30" s="23"/>
      <c r="U30" s="23">
        <v>124000</v>
      </c>
      <c r="V30" s="23">
        <v>35130.31</v>
      </c>
      <c r="W30" s="23"/>
      <c r="X30" s="1"/>
      <c r="Y30" s="23">
        <f t="shared" ref="Y30:Y39" si="3">SUM(L30+U30+V30)</f>
        <v>2501151.2400000002</v>
      </c>
      <c r="Z30" s="26"/>
      <c r="AA30" s="1"/>
      <c r="AB30" s="2">
        <v>2023</v>
      </c>
      <c r="AC30" s="2">
        <v>2023</v>
      </c>
    </row>
    <row r="31" spans="1:29" s="25" customFormat="1" ht="80.099999999999994" customHeight="1" x14ac:dyDescent="0.35">
      <c r="A31" s="2">
        <v>17</v>
      </c>
      <c r="B31" s="2" t="s">
        <v>145</v>
      </c>
      <c r="C31" s="23"/>
      <c r="D31" s="1">
        <f t="shared" si="0"/>
        <v>2501151.2400000002</v>
      </c>
      <c r="E31" s="23"/>
      <c r="F31" s="2"/>
      <c r="G31" s="23"/>
      <c r="H31" s="23"/>
      <c r="I31" s="23"/>
      <c r="J31" s="23"/>
      <c r="K31" s="27">
        <v>1</v>
      </c>
      <c r="L31" s="23">
        <v>2342020.9300000002</v>
      </c>
      <c r="M31" s="23"/>
      <c r="N31" s="23"/>
      <c r="O31" s="24"/>
      <c r="P31" s="23"/>
      <c r="Q31" s="23"/>
      <c r="R31" s="23"/>
      <c r="S31" s="23"/>
      <c r="T31" s="23"/>
      <c r="U31" s="23">
        <v>124000</v>
      </c>
      <c r="V31" s="23">
        <v>35130.31</v>
      </c>
      <c r="W31" s="23"/>
      <c r="X31" s="1"/>
      <c r="Y31" s="23">
        <f t="shared" si="3"/>
        <v>2501151.2400000002</v>
      </c>
      <c r="Z31" s="26"/>
      <c r="AA31" s="1"/>
      <c r="AB31" s="2">
        <v>2023</v>
      </c>
      <c r="AC31" s="2">
        <v>2023</v>
      </c>
    </row>
    <row r="32" spans="1:29" s="25" customFormat="1" ht="80.099999999999994" customHeight="1" x14ac:dyDescent="0.35">
      <c r="A32" s="2">
        <v>18</v>
      </c>
      <c r="B32" s="2" t="s">
        <v>146</v>
      </c>
      <c r="C32" s="23"/>
      <c r="D32" s="1">
        <f t="shared" si="0"/>
        <v>2501151.2400000002</v>
      </c>
      <c r="E32" s="23"/>
      <c r="F32" s="2"/>
      <c r="G32" s="23"/>
      <c r="H32" s="23"/>
      <c r="I32" s="23"/>
      <c r="J32" s="23"/>
      <c r="K32" s="27">
        <v>1</v>
      </c>
      <c r="L32" s="23">
        <v>2342020.9300000002</v>
      </c>
      <c r="M32" s="23"/>
      <c r="N32" s="23"/>
      <c r="O32" s="24"/>
      <c r="P32" s="23"/>
      <c r="Q32" s="23"/>
      <c r="R32" s="23"/>
      <c r="S32" s="23"/>
      <c r="T32" s="23"/>
      <c r="U32" s="23">
        <v>124000</v>
      </c>
      <c r="V32" s="23">
        <v>35130.31</v>
      </c>
      <c r="W32" s="23"/>
      <c r="X32" s="1"/>
      <c r="Y32" s="23">
        <f t="shared" si="3"/>
        <v>2501151.2400000002</v>
      </c>
      <c r="Z32" s="26"/>
      <c r="AA32" s="1"/>
      <c r="AB32" s="2">
        <v>2023</v>
      </c>
      <c r="AC32" s="2">
        <v>2023</v>
      </c>
    </row>
    <row r="33" spans="1:29" s="25" customFormat="1" ht="80.099999999999994" customHeight="1" x14ac:dyDescent="0.35">
      <c r="A33" s="2">
        <v>19</v>
      </c>
      <c r="B33" s="2" t="s">
        <v>147</v>
      </c>
      <c r="C33" s="23"/>
      <c r="D33" s="1">
        <f t="shared" si="0"/>
        <v>2501151.2400000002</v>
      </c>
      <c r="E33" s="23"/>
      <c r="F33" s="2"/>
      <c r="G33" s="23"/>
      <c r="H33" s="23"/>
      <c r="I33" s="23"/>
      <c r="J33" s="23"/>
      <c r="K33" s="27">
        <v>1</v>
      </c>
      <c r="L33" s="23">
        <v>2342020.9300000002</v>
      </c>
      <c r="M33" s="23"/>
      <c r="N33" s="23"/>
      <c r="O33" s="24"/>
      <c r="P33" s="23"/>
      <c r="Q33" s="23"/>
      <c r="R33" s="23"/>
      <c r="S33" s="23"/>
      <c r="T33" s="23"/>
      <c r="U33" s="23">
        <v>124000</v>
      </c>
      <c r="V33" s="23">
        <v>35130.31</v>
      </c>
      <c r="W33" s="23"/>
      <c r="X33" s="1"/>
      <c r="Y33" s="23">
        <f t="shared" si="3"/>
        <v>2501151.2400000002</v>
      </c>
      <c r="Z33" s="26"/>
      <c r="AA33" s="1"/>
      <c r="AB33" s="2">
        <v>2023</v>
      </c>
      <c r="AC33" s="2">
        <v>2023</v>
      </c>
    </row>
    <row r="34" spans="1:29" s="25" customFormat="1" ht="80.099999999999994" customHeight="1" x14ac:dyDescent="0.35">
      <c r="A34" s="2">
        <v>20</v>
      </c>
      <c r="B34" s="2" t="s">
        <v>148</v>
      </c>
      <c r="C34" s="23"/>
      <c r="D34" s="1">
        <f t="shared" si="0"/>
        <v>2501151.2400000002</v>
      </c>
      <c r="E34" s="23"/>
      <c r="F34" s="2"/>
      <c r="G34" s="23"/>
      <c r="H34" s="23"/>
      <c r="I34" s="23"/>
      <c r="J34" s="23"/>
      <c r="K34" s="27">
        <v>1</v>
      </c>
      <c r="L34" s="23">
        <v>2342020.9300000002</v>
      </c>
      <c r="M34" s="23"/>
      <c r="N34" s="23"/>
      <c r="O34" s="24"/>
      <c r="P34" s="23"/>
      <c r="Q34" s="23"/>
      <c r="R34" s="23"/>
      <c r="S34" s="23"/>
      <c r="T34" s="23"/>
      <c r="U34" s="23">
        <v>124000</v>
      </c>
      <c r="V34" s="23">
        <v>35130.31</v>
      </c>
      <c r="W34" s="23"/>
      <c r="X34" s="1"/>
      <c r="Y34" s="23">
        <f t="shared" si="3"/>
        <v>2501151.2400000002</v>
      </c>
      <c r="Z34" s="26"/>
      <c r="AA34" s="1"/>
      <c r="AB34" s="2">
        <v>2023</v>
      </c>
      <c r="AC34" s="2">
        <v>2023</v>
      </c>
    </row>
    <row r="35" spans="1:29" s="25" customFormat="1" ht="80.099999999999994" customHeight="1" x14ac:dyDescent="0.35">
      <c r="A35" s="2">
        <v>21</v>
      </c>
      <c r="B35" s="2" t="s">
        <v>149</v>
      </c>
      <c r="C35" s="23"/>
      <c r="D35" s="1">
        <f t="shared" si="0"/>
        <v>2501151.2400000002</v>
      </c>
      <c r="E35" s="23"/>
      <c r="F35" s="2"/>
      <c r="G35" s="23"/>
      <c r="H35" s="23"/>
      <c r="I35" s="23"/>
      <c r="J35" s="23"/>
      <c r="K35" s="27">
        <v>1</v>
      </c>
      <c r="L35" s="23">
        <v>2342020.9300000002</v>
      </c>
      <c r="M35" s="23"/>
      <c r="N35" s="23"/>
      <c r="O35" s="24"/>
      <c r="P35" s="23"/>
      <c r="Q35" s="23"/>
      <c r="R35" s="23"/>
      <c r="S35" s="23"/>
      <c r="T35" s="23"/>
      <c r="U35" s="23">
        <v>124000</v>
      </c>
      <c r="V35" s="23">
        <v>35130.31</v>
      </c>
      <c r="W35" s="23"/>
      <c r="X35" s="1"/>
      <c r="Y35" s="23">
        <f t="shared" si="3"/>
        <v>2501151.2400000002</v>
      </c>
      <c r="Z35" s="26"/>
      <c r="AA35" s="1"/>
      <c r="AB35" s="2">
        <v>2023</v>
      </c>
      <c r="AC35" s="2">
        <v>2023</v>
      </c>
    </row>
    <row r="36" spans="1:29" s="25" customFormat="1" ht="80.099999999999994" customHeight="1" x14ac:dyDescent="0.35">
      <c r="A36" s="2">
        <v>22</v>
      </c>
      <c r="B36" s="2" t="s">
        <v>150</v>
      </c>
      <c r="C36" s="23"/>
      <c r="D36" s="1">
        <f t="shared" si="0"/>
        <v>2501151.2400000002</v>
      </c>
      <c r="E36" s="23"/>
      <c r="F36" s="2"/>
      <c r="G36" s="23"/>
      <c r="H36" s="23"/>
      <c r="I36" s="23"/>
      <c r="J36" s="23"/>
      <c r="K36" s="27">
        <v>1</v>
      </c>
      <c r="L36" s="23">
        <v>2342020.9300000002</v>
      </c>
      <c r="M36" s="23"/>
      <c r="N36" s="23"/>
      <c r="O36" s="24"/>
      <c r="P36" s="23"/>
      <c r="Q36" s="23"/>
      <c r="R36" s="23"/>
      <c r="S36" s="23"/>
      <c r="T36" s="23"/>
      <c r="U36" s="23">
        <v>124000</v>
      </c>
      <c r="V36" s="23">
        <v>35130.31</v>
      </c>
      <c r="W36" s="23"/>
      <c r="X36" s="1"/>
      <c r="Y36" s="23">
        <f t="shared" si="3"/>
        <v>2501151.2400000002</v>
      </c>
      <c r="Z36" s="26"/>
      <c r="AA36" s="1"/>
      <c r="AB36" s="2">
        <v>2023</v>
      </c>
      <c r="AC36" s="2">
        <v>2023</v>
      </c>
    </row>
    <row r="37" spans="1:29" s="25" customFormat="1" ht="80.099999999999994" customHeight="1" x14ac:dyDescent="0.35">
      <c r="A37" s="2">
        <v>23</v>
      </c>
      <c r="B37" s="2" t="s">
        <v>151</v>
      </c>
      <c r="C37" s="23"/>
      <c r="D37" s="1">
        <f t="shared" si="0"/>
        <v>2501151.2400000002</v>
      </c>
      <c r="E37" s="23"/>
      <c r="F37" s="2"/>
      <c r="G37" s="23"/>
      <c r="H37" s="23"/>
      <c r="I37" s="23"/>
      <c r="J37" s="23"/>
      <c r="K37" s="27">
        <v>1</v>
      </c>
      <c r="L37" s="23">
        <v>2342020.9300000002</v>
      </c>
      <c r="M37" s="23"/>
      <c r="N37" s="23"/>
      <c r="O37" s="24"/>
      <c r="P37" s="23"/>
      <c r="Q37" s="23"/>
      <c r="R37" s="23"/>
      <c r="S37" s="23"/>
      <c r="T37" s="23"/>
      <c r="U37" s="23">
        <v>124000</v>
      </c>
      <c r="V37" s="23">
        <v>35130.31</v>
      </c>
      <c r="W37" s="23"/>
      <c r="X37" s="1"/>
      <c r="Y37" s="23">
        <f t="shared" si="3"/>
        <v>2501151.2400000002</v>
      </c>
      <c r="Z37" s="26"/>
      <c r="AA37" s="1"/>
      <c r="AB37" s="2">
        <v>2023</v>
      </c>
      <c r="AC37" s="2">
        <v>2023</v>
      </c>
    </row>
    <row r="38" spans="1:29" s="25" customFormat="1" ht="80.099999999999994" customHeight="1" x14ac:dyDescent="0.35">
      <c r="A38" s="2">
        <v>24</v>
      </c>
      <c r="B38" s="2" t="s">
        <v>152</v>
      </c>
      <c r="C38" s="23"/>
      <c r="D38" s="1">
        <f t="shared" si="0"/>
        <v>2501151.2400000002</v>
      </c>
      <c r="E38" s="23"/>
      <c r="F38" s="2"/>
      <c r="G38" s="23"/>
      <c r="H38" s="23"/>
      <c r="I38" s="23"/>
      <c r="J38" s="23"/>
      <c r="K38" s="27">
        <v>1</v>
      </c>
      <c r="L38" s="23">
        <v>2342020.9300000002</v>
      </c>
      <c r="M38" s="23"/>
      <c r="N38" s="23"/>
      <c r="O38" s="24"/>
      <c r="P38" s="23"/>
      <c r="Q38" s="23"/>
      <c r="R38" s="23"/>
      <c r="S38" s="23"/>
      <c r="T38" s="23"/>
      <c r="U38" s="23">
        <v>124000</v>
      </c>
      <c r="V38" s="23">
        <v>35130.31</v>
      </c>
      <c r="W38" s="23"/>
      <c r="X38" s="1"/>
      <c r="Y38" s="23">
        <f t="shared" si="3"/>
        <v>2501151.2400000002</v>
      </c>
      <c r="Z38" s="26"/>
      <c r="AA38" s="1"/>
      <c r="AB38" s="2">
        <v>2023</v>
      </c>
      <c r="AC38" s="2">
        <v>2023</v>
      </c>
    </row>
    <row r="39" spans="1:29" s="25" customFormat="1" ht="80.099999999999994" customHeight="1" x14ac:dyDescent="0.35">
      <c r="A39" s="2">
        <v>25</v>
      </c>
      <c r="B39" s="2" t="s">
        <v>153</v>
      </c>
      <c r="C39" s="23"/>
      <c r="D39" s="1">
        <f t="shared" si="0"/>
        <v>2501151.2400000002</v>
      </c>
      <c r="E39" s="23"/>
      <c r="F39" s="2"/>
      <c r="G39" s="23"/>
      <c r="H39" s="23"/>
      <c r="I39" s="23"/>
      <c r="J39" s="23"/>
      <c r="K39" s="27">
        <v>1</v>
      </c>
      <c r="L39" s="23">
        <v>2342020.9300000002</v>
      </c>
      <c r="M39" s="23"/>
      <c r="N39" s="23"/>
      <c r="O39" s="24"/>
      <c r="P39" s="23"/>
      <c r="Q39" s="23"/>
      <c r="R39" s="23"/>
      <c r="S39" s="23"/>
      <c r="T39" s="23"/>
      <c r="U39" s="23">
        <v>124000</v>
      </c>
      <c r="V39" s="23">
        <v>35130.31</v>
      </c>
      <c r="W39" s="23"/>
      <c r="X39" s="1"/>
      <c r="Y39" s="23">
        <f t="shared" si="3"/>
        <v>2501151.2400000002</v>
      </c>
      <c r="Z39" s="26"/>
      <c r="AA39" s="1"/>
      <c r="AB39" s="2">
        <v>2023</v>
      </c>
      <c r="AC39" s="2">
        <v>2023</v>
      </c>
    </row>
    <row r="40" spans="1:29" s="28" customFormat="1" ht="80.099999999999994" customHeight="1" x14ac:dyDescent="0.35">
      <c r="A40" s="2">
        <v>26</v>
      </c>
      <c r="B40" s="23" t="s">
        <v>154</v>
      </c>
      <c r="C40" s="23"/>
      <c r="D40" s="1">
        <f t="shared" si="0"/>
        <v>9771768.3100000005</v>
      </c>
      <c r="E40" s="23">
        <v>456910.53</v>
      </c>
      <c r="F40" s="23"/>
      <c r="G40" s="23"/>
      <c r="H40" s="23">
        <v>336633.62</v>
      </c>
      <c r="I40" s="23">
        <v>688821.93</v>
      </c>
      <c r="J40" s="23">
        <v>755556.45</v>
      </c>
      <c r="K40" s="23"/>
      <c r="L40" s="23"/>
      <c r="M40" s="23">
        <v>388058.78</v>
      </c>
      <c r="N40" s="23"/>
      <c r="O40" s="24"/>
      <c r="P40" s="23"/>
      <c r="Q40" s="23">
        <v>4430275.24</v>
      </c>
      <c r="R40" s="23"/>
      <c r="S40" s="23">
        <v>2571101.39</v>
      </c>
      <c r="T40" s="23"/>
      <c r="U40" s="23"/>
      <c r="V40" s="23">
        <v>144410.37</v>
      </c>
      <c r="W40" s="23"/>
      <c r="X40" s="23"/>
      <c r="Y40" s="23">
        <f>SUM(E40+H40+I40+J40+M40+Q40+S40+V40)</f>
        <v>9771768.3100000005</v>
      </c>
      <c r="Z40" s="23"/>
      <c r="AA40" s="23"/>
      <c r="AB40" s="2">
        <v>2022</v>
      </c>
      <c r="AC40" s="2">
        <v>2023</v>
      </c>
    </row>
    <row r="41" spans="1:29" s="28" customFormat="1" ht="80.099999999999994" customHeight="1" x14ac:dyDescent="0.35">
      <c r="A41" s="2">
        <v>27</v>
      </c>
      <c r="B41" s="23" t="s">
        <v>155</v>
      </c>
      <c r="C41" s="23"/>
      <c r="D41" s="1">
        <f t="shared" si="0"/>
        <v>2501151.2400000002</v>
      </c>
      <c r="E41" s="23"/>
      <c r="F41" s="27"/>
      <c r="G41" s="23"/>
      <c r="H41" s="23"/>
      <c r="I41" s="23"/>
      <c r="J41" s="23"/>
      <c r="K41" s="27">
        <v>1</v>
      </c>
      <c r="L41" s="23">
        <v>2342020.9300000002</v>
      </c>
      <c r="M41" s="23"/>
      <c r="N41" s="23"/>
      <c r="O41" s="24"/>
      <c r="P41" s="23"/>
      <c r="Q41" s="23"/>
      <c r="R41" s="23"/>
      <c r="S41" s="23"/>
      <c r="T41" s="23"/>
      <c r="U41" s="23">
        <v>124000</v>
      </c>
      <c r="V41" s="23">
        <v>35130.31</v>
      </c>
      <c r="W41" s="23"/>
      <c r="X41" s="23"/>
      <c r="Y41" s="23">
        <f t="shared" ref="Y41:Y51" si="4">SUM(L41+U41+V41)</f>
        <v>2501151.2400000002</v>
      </c>
      <c r="Z41" s="23"/>
      <c r="AA41" s="23"/>
      <c r="AB41" s="2">
        <v>2023</v>
      </c>
      <c r="AC41" s="2">
        <v>2023</v>
      </c>
    </row>
    <row r="42" spans="1:29" s="28" customFormat="1" ht="80.099999999999994" customHeight="1" x14ac:dyDescent="0.35">
      <c r="A42" s="2">
        <v>28</v>
      </c>
      <c r="B42" s="23" t="s">
        <v>156</v>
      </c>
      <c r="C42" s="23"/>
      <c r="D42" s="1">
        <f t="shared" si="0"/>
        <v>2501151.2400000002</v>
      </c>
      <c r="E42" s="23"/>
      <c r="F42" s="27"/>
      <c r="G42" s="23"/>
      <c r="H42" s="23"/>
      <c r="I42" s="23"/>
      <c r="J42" s="23"/>
      <c r="K42" s="27">
        <v>1</v>
      </c>
      <c r="L42" s="23">
        <v>2342020.9300000002</v>
      </c>
      <c r="M42" s="23"/>
      <c r="N42" s="23"/>
      <c r="O42" s="24"/>
      <c r="P42" s="23"/>
      <c r="Q42" s="23"/>
      <c r="R42" s="23"/>
      <c r="S42" s="23"/>
      <c r="T42" s="23"/>
      <c r="U42" s="23">
        <v>124000</v>
      </c>
      <c r="V42" s="23">
        <v>35130.31</v>
      </c>
      <c r="W42" s="23"/>
      <c r="X42" s="23"/>
      <c r="Y42" s="23">
        <f t="shared" si="4"/>
        <v>2501151.2400000002</v>
      </c>
      <c r="Z42" s="23"/>
      <c r="AA42" s="23"/>
      <c r="AB42" s="2">
        <v>2023</v>
      </c>
      <c r="AC42" s="2">
        <v>2023</v>
      </c>
    </row>
    <row r="43" spans="1:29" s="28" customFormat="1" ht="80.099999999999994" customHeight="1" x14ac:dyDescent="0.35">
      <c r="A43" s="2">
        <v>29</v>
      </c>
      <c r="B43" s="23" t="s">
        <v>157</v>
      </c>
      <c r="C43" s="23"/>
      <c r="D43" s="1">
        <f t="shared" si="0"/>
        <v>2501151.2400000002</v>
      </c>
      <c r="E43" s="23"/>
      <c r="F43" s="27"/>
      <c r="G43" s="23"/>
      <c r="H43" s="23"/>
      <c r="I43" s="23"/>
      <c r="J43" s="23"/>
      <c r="K43" s="27">
        <v>1</v>
      </c>
      <c r="L43" s="23">
        <v>2342020.9300000002</v>
      </c>
      <c r="M43" s="23"/>
      <c r="N43" s="23"/>
      <c r="O43" s="24"/>
      <c r="P43" s="23"/>
      <c r="Q43" s="23"/>
      <c r="R43" s="23"/>
      <c r="S43" s="23"/>
      <c r="T43" s="23"/>
      <c r="U43" s="23">
        <v>124000</v>
      </c>
      <c r="V43" s="23">
        <v>35130.31</v>
      </c>
      <c r="W43" s="23"/>
      <c r="X43" s="23"/>
      <c r="Y43" s="23">
        <f t="shared" si="4"/>
        <v>2501151.2400000002</v>
      </c>
      <c r="Z43" s="23"/>
      <c r="AA43" s="23"/>
      <c r="AB43" s="2">
        <v>2023</v>
      </c>
      <c r="AC43" s="2">
        <v>2023</v>
      </c>
    </row>
    <row r="44" spans="1:29" s="28" customFormat="1" ht="80.099999999999994" customHeight="1" x14ac:dyDescent="0.35">
      <c r="A44" s="2">
        <v>30</v>
      </c>
      <c r="B44" s="23" t="s">
        <v>158</v>
      </c>
      <c r="C44" s="23"/>
      <c r="D44" s="1">
        <f t="shared" si="0"/>
        <v>2501151.2400000002</v>
      </c>
      <c r="E44" s="23"/>
      <c r="F44" s="27"/>
      <c r="G44" s="23"/>
      <c r="H44" s="23"/>
      <c r="I44" s="23"/>
      <c r="J44" s="23"/>
      <c r="K44" s="27">
        <v>1</v>
      </c>
      <c r="L44" s="23">
        <v>2342020.9300000002</v>
      </c>
      <c r="M44" s="23"/>
      <c r="N44" s="23"/>
      <c r="O44" s="24"/>
      <c r="P44" s="23"/>
      <c r="Q44" s="23"/>
      <c r="R44" s="23"/>
      <c r="S44" s="23"/>
      <c r="T44" s="23"/>
      <c r="U44" s="23">
        <v>124000</v>
      </c>
      <c r="V44" s="23">
        <v>35130.31</v>
      </c>
      <c r="W44" s="23"/>
      <c r="X44" s="23"/>
      <c r="Y44" s="23">
        <f t="shared" si="4"/>
        <v>2501151.2400000002</v>
      </c>
      <c r="Z44" s="23"/>
      <c r="AA44" s="23"/>
      <c r="AB44" s="2">
        <v>2023</v>
      </c>
      <c r="AC44" s="2">
        <v>2023</v>
      </c>
    </row>
    <row r="45" spans="1:29" s="28" customFormat="1" ht="80.099999999999994" customHeight="1" x14ac:dyDescent="0.35">
      <c r="A45" s="2">
        <v>31</v>
      </c>
      <c r="B45" s="23" t="s">
        <v>159</v>
      </c>
      <c r="C45" s="23"/>
      <c r="D45" s="1">
        <f t="shared" si="0"/>
        <v>2501151.2400000002</v>
      </c>
      <c r="E45" s="23"/>
      <c r="F45" s="27"/>
      <c r="G45" s="23"/>
      <c r="H45" s="23"/>
      <c r="I45" s="23"/>
      <c r="J45" s="23"/>
      <c r="K45" s="27">
        <v>1</v>
      </c>
      <c r="L45" s="23">
        <v>2342020.9300000002</v>
      </c>
      <c r="M45" s="23"/>
      <c r="N45" s="23"/>
      <c r="O45" s="24"/>
      <c r="P45" s="23"/>
      <c r="Q45" s="23"/>
      <c r="R45" s="23"/>
      <c r="S45" s="23"/>
      <c r="T45" s="23"/>
      <c r="U45" s="23">
        <v>124000</v>
      </c>
      <c r="V45" s="23">
        <v>35130.31</v>
      </c>
      <c r="W45" s="23"/>
      <c r="X45" s="23"/>
      <c r="Y45" s="23">
        <f t="shared" si="4"/>
        <v>2501151.2400000002</v>
      </c>
      <c r="Z45" s="23"/>
      <c r="AA45" s="23"/>
      <c r="AB45" s="2">
        <v>2023</v>
      </c>
      <c r="AC45" s="2">
        <v>2023</v>
      </c>
    </row>
    <row r="46" spans="1:29" s="28" customFormat="1" ht="80.099999999999994" customHeight="1" x14ac:dyDescent="0.35">
      <c r="A46" s="2">
        <v>32</v>
      </c>
      <c r="B46" s="23" t="s">
        <v>160</v>
      </c>
      <c r="C46" s="23"/>
      <c r="D46" s="1">
        <f t="shared" si="0"/>
        <v>2501151.2400000002</v>
      </c>
      <c r="E46" s="23"/>
      <c r="F46" s="27"/>
      <c r="G46" s="23"/>
      <c r="H46" s="23"/>
      <c r="I46" s="23"/>
      <c r="J46" s="23"/>
      <c r="K46" s="27">
        <v>1</v>
      </c>
      <c r="L46" s="23">
        <v>2342020.9300000002</v>
      </c>
      <c r="M46" s="23"/>
      <c r="N46" s="23"/>
      <c r="O46" s="24"/>
      <c r="P46" s="23"/>
      <c r="Q46" s="23"/>
      <c r="R46" s="23"/>
      <c r="S46" s="23"/>
      <c r="T46" s="23"/>
      <c r="U46" s="23">
        <v>124000</v>
      </c>
      <c r="V46" s="23">
        <v>35130.31</v>
      </c>
      <c r="W46" s="23"/>
      <c r="X46" s="23"/>
      <c r="Y46" s="23">
        <f t="shared" si="4"/>
        <v>2501151.2400000002</v>
      </c>
      <c r="Z46" s="23"/>
      <c r="AA46" s="23"/>
      <c r="AB46" s="2">
        <v>2023</v>
      </c>
      <c r="AC46" s="2">
        <v>2023</v>
      </c>
    </row>
    <row r="47" spans="1:29" s="28" customFormat="1" ht="80.099999999999994" customHeight="1" x14ac:dyDescent="0.35">
      <c r="A47" s="2">
        <v>33</v>
      </c>
      <c r="B47" s="23" t="s">
        <v>161</v>
      </c>
      <c r="C47" s="23"/>
      <c r="D47" s="1">
        <f t="shared" si="0"/>
        <v>2501151.2400000002</v>
      </c>
      <c r="E47" s="23"/>
      <c r="F47" s="27"/>
      <c r="G47" s="23"/>
      <c r="H47" s="23"/>
      <c r="I47" s="23"/>
      <c r="J47" s="23"/>
      <c r="K47" s="27">
        <v>1</v>
      </c>
      <c r="L47" s="23">
        <v>2342020.9300000002</v>
      </c>
      <c r="M47" s="23"/>
      <c r="N47" s="23"/>
      <c r="O47" s="24"/>
      <c r="P47" s="23"/>
      <c r="Q47" s="23"/>
      <c r="R47" s="23"/>
      <c r="S47" s="23"/>
      <c r="T47" s="23"/>
      <c r="U47" s="23">
        <v>124000</v>
      </c>
      <c r="V47" s="23">
        <v>35130.31</v>
      </c>
      <c r="W47" s="23"/>
      <c r="X47" s="23"/>
      <c r="Y47" s="23">
        <f t="shared" si="4"/>
        <v>2501151.2400000002</v>
      </c>
      <c r="Z47" s="23"/>
      <c r="AA47" s="23"/>
      <c r="AB47" s="2">
        <v>2023</v>
      </c>
      <c r="AC47" s="2">
        <v>2023</v>
      </c>
    </row>
    <row r="48" spans="1:29" s="28" customFormat="1" ht="80.099999999999994" customHeight="1" x14ac:dyDescent="0.35">
      <c r="A48" s="2">
        <v>34</v>
      </c>
      <c r="B48" s="23" t="s">
        <v>162</v>
      </c>
      <c r="C48" s="23"/>
      <c r="D48" s="1">
        <f t="shared" si="0"/>
        <v>2501151.2400000002</v>
      </c>
      <c r="E48" s="23"/>
      <c r="F48" s="27"/>
      <c r="G48" s="23"/>
      <c r="H48" s="23"/>
      <c r="I48" s="23"/>
      <c r="J48" s="23"/>
      <c r="K48" s="27">
        <v>1</v>
      </c>
      <c r="L48" s="23">
        <v>2342020.9300000002</v>
      </c>
      <c r="M48" s="23"/>
      <c r="N48" s="23"/>
      <c r="O48" s="24"/>
      <c r="P48" s="23"/>
      <c r="Q48" s="23"/>
      <c r="R48" s="23"/>
      <c r="S48" s="23"/>
      <c r="T48" s="23"/>
      <c r="U48" s="23">
        <v>124000</v>
      </c>
      <c r="V48" s="23">
        <v>35130.31</v>
      </c>
      <c r="W48" s="23"/>
      <c r="X48" s="23"/>
      <c r="Y48" s="23">
        <f t="shared" si="4"/>
        <v>2501151.2400000002</v>
      </c>
      <c r="Z48" s="23"/>
      <c r="AA48" s="23"/>
      <c r="AB48" s="2">
        <v>2023</v>
      </c>
      <c r="AC48" s="2">
        <v>2023</v>
      </c>
    </row>
    <row r="49" spans="1:29" s="28" customFormat="1" ht="80.099999999999994" customHeight="1" x14ac:dyDescent="0.35">
      <c r="A49" s="2">
        <v>35</v>
      </c>
      <c r="B49" s="23" t="s">
        <v>163</v>
      </c>
      <c r="C49" s="23"/>
      <c r="D49" s="1">
        <f t="shared" si="0"/>
        <v>2501151.2400000002</v>
      </c>
      <c r="E49" s="23"/>
      <c r="F49" s="27"/>
      <c r="G49" s="23"/>
      <c r="H49" s="23"/>
      <c r="I49" s="23"/>
      <c r="J49" s="23"/>
      <c r="K49" s="27">
        <v>1</v>
      </c>
      <c r="L49" s="23">
        <v>2342020.9300000002</v>
      </c>
      <c r="M49" s="23"/>
      <c r="N49" s="23"/>
      <c r="O49" s="24"/>
      <c r="P49" s="23"/>
      <c r="Q49" s="23"/>
      <c r="R49" s="23"/>
      <c r="S49" s="23"/>
      <c r="T49" s="23"/>
      <c r="U49" s="23">
        <v>124000</v>
      </c>
      <c r="V49" s="23">
        <v>35130.31</v>
      </c>
      <c r="W49" s="23"/>
      <c r="X49" s="23"/>
      <c r="Y49" s="23">
        <f t="shared" si="4"/>
        <v>2501151.2400000002</v>
      </c>
      <c r="Z49" s="23"/>
      <c r="AA49" s="23"/>
      <c r="AB49" s="2">
        <v>2023</v>
      </c>
      <c r="AC49" s="2">
        <v>2023</v>
      </c>
    </row>
    <row r="50" spans="1:29" s="28" customFormat="1" ht="80.099999999999994" customHeight="1" x14ac:dyDescent="0.35">
      <c r="A50" s="2">
        <v>36</v>
      </c>
      <c r="B50" s="23" t="s">
        <v>164</v>
      </c>
      <c r="C50" s="23"/>
      <c r="D50" s="1">
        <f t="shared" si="0"/>
        <v>2501151.2400000002</v>
      </c>
      <c r="E50" s="23"/>
      <c r="F50" s="27"/>
      <c r="G50" s="23"/>
      <c r="H50" s="23"/>
      <c r="I50" s="23"/>
      <c r="J50" s="23"/>
      <c r="K50" s="27">
        <v>1</v>
      </c>
      <c r="L50" s="23">
        <v>2342020.9300000002</v>
      </c>
      <c r="M50" s="23"/>
      <c r="N50" s="23"/>
      <c r="O50" s="24"/>
      <c r="P50" s="23"/>
      <c r="Q50" s="23"/>
      <c r="R50" s="23"/>
      <c r="S50" s="23"/>
      <c r="T50" s="23"/>
      <c r="U50" s="23">
        <v>124000</v>
      </c>
      <c r="V50" s="23">
        <v>35130.31</v>
      </c>
      <c r="W50" s="23"/>
      <c r="X50" s="23"/>
      <c r="Y50" s="23">
        <f t="shared" si="4"/>
        <v>2501151.2400000002</v>
      </c>
      <c r="Z50" s="23"/>
      <c r="AA50" s="23"/>
      <c r="AB50" s="2">
        <v>2023</v>
      </c>
      <c r="AC50" s="2">
        <v>2023</v>
      </c>
    </row>
    <row r="51" spans="1:29" s="28" customFormat="1" ht="80.099999999999994" customHeight="1" x14ac:dyDescent="0.35">
      <c r="A51" s="2">
        <v>37</v>
      </c>
      <c r="B51" s="23" t="s">
        <v>165</v>
      </c>
      <c r="C51" s="23"/>
      <c r="D51" s="1">
        <f t="shared" si="0"/>
        <v>2501151.2400000002</v>
      </c>
      <c r="E51" s="23"/>
      <c r="F51" s="27"/>
      <c r="G51" s="23"/>
      <c r="H51" s="23"/>
      <c r="I51" s="23"/>
      <c r="J51" s="23"/>
      <c r="K51" s="27">
        <v>1</v>
      </c>
      <c r="L51" s="23">
        <v>2342020.9300000002</v>
      </c>
      <c r="M51" s="23"/>
      <c r="N51" s="23"/>
      <c r="O51" s="24"/>
      <c r="P51" s="23"/>
      <c r="Q51" s="23"/>
      <c r="R51" s="23"/>
      <c r="S51" s="23"/>
      <c r="T51" s="23"/>
      <c r="U51" s="23">
        <v>124000</v>
      </c>
      <c r="V51" s="23">
        <v>35130.31</v>
      </c>
      <c r="W51" s="23"/>
      <c r="X51" s="23"/>
      <c r="Y51" s="23">
        <f t="shared" si="4"/>
        <v>2501151.2400000002</v>
      </c>
      <c r="Z51" s="23"/>
      <c r="AA51" s="23"/>
      <c r="AB51" s="2">
        <v>2023</v>
      </c>
      <c r="AC51" s="2">
        <v>2023</v>
      </c>
    </row>
    <row r="52" spans="1:29" s="25" customFormat="1" ht="80.099999999999994" customHeight="1" x14ac:dyDescent="0.35">
      <c r="A52" s="2">
        <v>38</v>
      </c>
      <c r="B52" s="2" t="s">
        <v>28</v>
      </c>
      <c r="C52" s="23"/>
      <c r="D52" s="1">
        <f t="shared" si="0"/>
        <v>17550661.149999999</v>
      </c>
      <c r="E52" s="23"/>
      <c r="F52" s="27"/>
      <c r="G52" s="23"/>
      <c r="H52" s="23"/>
      <c r="I52" s="23"/>
      <c r="J52" s="23"/>
      <c r="K52" s="27">
        <v>1</v>
      </c>
      <c r="L52" s="23">
        <v>2342020.9300000002</v>
      </c>
      <c r="M52" s="23"/>
      <c r="N52" s="23"/>
      <c r="O52" s="24"/>
      <c r="P52" s="23"/>
      <c r="Q52" s="23"/>
      <c r="R52" s="23"/>
      <c r="S52" s="23">
        <v>13935257.449999999</v>
      </c>
      <c r="T52" s="23"/>
      <c r="U52" s="23">
        <v>1029223.6</v>
      </c>
      <c r="V52" s="23">
        <v>244159.17</v>
      </c>
      <c r="W52" s="23"/>
      <c r="X52" s="26"/>
      <c r="Y52" s="23">
        <f>L52+124000+35130.31</f>
        <v>2501151.2400000002</v>
      </c>
      <c r="Z52" s="26"/>
      <c r="AA52" s="1">
        <f>S52+905223.6+209028.86</f>
        <v>15049509.91</v>
      </c>
      <c r="AB52" s="2">
        <v>2023</v>
      </c>
      <c r="AC52" s="2">
        <v>2023</v>
      </c>
    </row>
    <row r="53" spans="1:29" s="25" customFormat="1" ht="80.099999999999994" customHeight="1" x14ac:dyDescent="0.35">
      <c r="A53" s="2">
        <v>39</v>
      </c>
      <c r="B53" s="2" t="s">
        <v>168</v>
      </c>
      <c r="C53" s="23"/>
      <c r="D53" s="1">
        <f t="shared" ref="D53:D93" si="5">SUM(E53:W53)-(F53+K53+O53)</f>
        <v>2501151.2400000002</v>
      </c>
      <c r="E53" s="23"/>
      <c r="F53" s="27"/>
      <c r="G53" s="23"/>
      <c r="H53" s="23"/>
      <c r="I53" s="23"/>
      <c r="J53" s="23"/>
      <c r="K53" s="2">
        <v>1</v>
      </c>
      <c r="L53" s="23">
        <v>2342020.9300000002</v>
      </c>
      <c r="M53" s="23"/>
      <c r="N53" s="23"/>
      <c r="O53" s="24"/>
      <c r="P53" s="23"/>
      <c r="Q53" s="23"/>
      <c r="R53" s="23"/>
      <c r="S53" s="23"/>
      <c r="T53" s="23"/>
      <c r="U53" s="23">
        <v>124000</v>
      </c>
      <c r="V53" s="23">
        <v>35130.31</v>
      </c>
      <c r="W53" s="23"/>
      <c r="X53" s="26"/>
      <c r="Y53" s="23">
        <f>SUM(L53+U53+V53)</f>
        <v>2501151.2400000002</v>
      </c>
      <c r="Z53" s="26"/>
      <c r="AA53" s="1"/>
      <c r="AB53" s="2">
        <v>2023</v>
      </c>
      <c r="AC53" s="2">
        <v>2023</v>
      </c>
    </row>
    <row r="54" spans="1:29" s="25" customFormat="1" ht="80.099999999999994" customHeight="1" x14ac:dyDescent="0.35">
      <c r="A54" s="2">
        <v>40</v>
      </c>
      <c r="B54" s="2" t="s">
        <v>169</v>
      </c>
      <c r="C54" s="23"/>
      <c r="D54" s="1">
        <f t="shared" si="5"/>
        <v>2501151.2400000002</v>
      </c>
      <c r="E54" s="23"/>
      <c r="F54" s="27"/>
      <c r="G54" s="23"/>
      <c r="H54" s="23"/>
      <c r="I54" s="23"/>
      <c r="J54" s="23"/>
      <c r="K54" s="2">
        <v>1</v>
      </c>
      <c r="L54" s="23">
        <v>2342020.9300000002</v>
      </c>
      <c r="M54" s="23"/>
      <c r="N54" s="23"/>
      <c r="O54" s="24"/>
      <c r="P54" s="23"/>
      <c r="Q54" s="23"/>
      <c r="R54" s="23"/>
      <c r="S54" s="23"/>
      <c r="T54" s="23"/>
      <c r="U54" s="23">
        <v>124000</v>
      </c>
      <c r="V54" s="23">
        <v>35130.31</v>
      </c>
      <c r="W54" s="23"/>
      <c r="X54" s="26"/>
      <c r="Y54" s="23">
        <v>2501151.2400000002</v>
      </c>
      <c r="Z54" s="26"/>
      <c r="AA54" s="1"/>
      <c r="AB54" s="2">
        <v>2023</v>
      </c>
      <c r="AC54" s="2">
        <v>2023</v>
      </c>
    </row>
    <row r="55" spans="1:29" s="25" customFormat="1" ht="80.099999999999994" customHeight="1" x14ac:dyDescent="0.35">
      <c r="A55" s="2">
        <v>41</v>
      </c>
      <c r="B55" s="2" t="s">
        <v>170</v>
      </c>
      <c r="C55" s="23"/>
      <c r="D55" s="1">
        <f t="shared" si="5"/>
        <v>2501151.2400000002</v>
      </c>
      <c r="E55" s="23"/>
      <c r="F55" s="27"/>
      <c r="G55" s="23"/>
      <c r="H55" s="23"/>
      <c r="I55" s="23"/>
      <c r="J55" s="23"/>
      <c r="K55" s="2">
        <v>1</v>
      </c>
      <c r="L55" s="23">
        <v>2342020.9300000002</v>
      </c>
      <c r="M55" s="23"/>
      <c r="N55" s="23"/>
      <c r="O55" s="24"/>
      <c r="P55" s="23"/>
      <c r="Q55" s="23"/>
      <c r="R55" s="23"/>
      <c r="S55" s="23"/>
      <c r="T55" s="23"/>
      <c r="U55" s="23">
        <v>124000</v>
      </c>
      <c r="V55" s="23">
        <v>35130.31</v>
      </c>
      <c r="W55" s="23"/>
      <c r="X55" s="26"/>
      <c r="Y55" s="23">
        <v>2501151.2400000002</v>
      </c>
      <c r="Z55" s="26"/>
      <c r="AA55" s="1"/>
      <c r="AB55" s="2">
        <v>2023</v>
      </c>
      <c r="AC55" s="2">
        <v>2023</v>
      </c>
    </row>
    <row r="56" spans="1:29" s="25" customFormat="1" ht="80.099999999999994" customHeight="1" x14ac:dyDescent="0.35">
      <c r="A56" s="2">
        <v>42</v>
      </c>
      <c r="B56" s="2" t="s">
        <v>171</v>
      </c>
      <c r="C56" s="23"/>
      <c r="D56" s="1">
        <f t="shared" si="5"/>
        <v>2501151.2400000002</v>
      </c>
      <c r="E56" s="23"/>
      <c r="F56" s="27"/>
      <c r="G56" s="23"/>
      <c r="H56" s="23"/>
      <c r="I56" s="23"/>
      <c r="J56" s="23"/>
      <c r="K56" s="2">
        <v>1</v>
      </c>
      <c r="L56" s="23">
        <v>2342020.9300000002</v>
      </c>
      <c r="M56" s="23"/>
      <c r="N56" s="23"/>
      <c r="O56" s="24"/>
      <c r="P56" s="23"/>
      <c r="Q56" s="23"/>
      <c r="R56" s="23"/>
      <c r="S56" s="23"/>
      <c r="T56" s="23"/>
      <c r="U56" s="23">
        <v>124000</v>
      </c>
      <c r="V56" s="23">
        <v>35130.31</v>
      </c>
      <c r="W56" s="23"/>
      <c r="X56" s="26"/>
      <c r="Y56" s="23">
        <v>2501151.2400000002</v>
      </c>
      <c r="Z56" s="26"/>
      <c r="AA56" s="1"/>
      <c r="AB56" s="2">
        <v>2023</v>
      </c>
      <c r="AC56" s="2">
        <v>2023</v>
      </c>
    </row>
    <row r="57" spans="1:29" s="25" customFormat="1" ht="80.099999999999994" customHeight="1" x14ac:dyDescent="0.35">
      <c r="A57" s="2">
        <v>43</v>
      </c>
      <c r="B57" s="2" t="s">
        <v>172</v>
      </c>
      <c r="C57" s="23"/>
      <c r="D57" s="1">
        <f t="shared" si="5"/>
        <v>2501151.2400000002</v>
      </c>
      <c r="E57" s="23"/>
      <c r="F57" s="27"/>
      <c r="G57" s="23"/>
      <c r="H57" s="23"/>
      <c r="I57" s="23"/>
      <c r="J57" s="23"/>
      <c r="K57" s="2">
        <v>1</v>
      </c>
      <c r="L57" s="23">
        <v>2342020.9300000002</v>
      </c>
      <c r="M57" s="23"/>
      <c r="N57" s="23"/>
      <c r="O57" s="24"/>
      <c r="P57" s="23"/>
      <c r="Q57" s="23"/>
      <c r="R57" s="23"/>
      <c r="S57" s="23"/>
      <c r="T57" s="23"/>
      <c r="U57" s="23">
        <v>124000</v>
      </c>
      <c r="V57" s="23">
        <v>35130.31</v>
      </c>
      <c r="W57" s="23"/>
      <c r="X57" s="26"/>
      <c r="Y57" s="23">
        <v>2501151.2400000002</v>
      </c>
      <c r="Z57" s="26"/>
      <c r="AA57" s="1"/>
      <c r="AB57" s="2">
        <v>2023</v>
      </c>
      <c r="AC57" s="2">
        <v>2023</v>
      </c>
    </row>
    <row r="58" spans="1:29" s="25" customFormat="1" ht="80.099999999999994" customHeight="1" x14ac:dyDescent="0.35">
      <c r="A58" s="2">
        <v>44</v>
      </c>
      <c r="B58" s="2" t="s">
        <v>228</v>
      </c>
      <c r="C58" s="23"/>
      <c r="D58" s="1">
        <f t="shared" si="5"/>
        <v>2501151.2400000002</v>
      </c>
      <c r="E58" s="23"/>
      <c r="F58" s="27"/>
      <c r="G58" s="23"/>
      <c r="H58" s="23"/>
      <c r="I58" s="23"/>
      <c r="J58" s="23"/>
      <c r="K58" s="2">
        <v>1</v>
      </c>
      <c r="L58" s="23">
        <v>2342020.9300000002</v>
      </c>
      <c r="M58" s="23"/>
      <c r="N58" s="23"/>
      <c r="O58" s="24"/>
      <c r="P58" s="23"/>
      <c r="Q58" s="23"/>
      <c r="R58" s="23"/>
      <c r="S58" s="23"/>
      <c r="T58" s="23"/>
      <c r="U58" s="23">
        <v>124000</v>
      </c>
      <c r="V58" s="23">
        <v>35130.31</v>
      </c>
      <c r="W58" s="23"/>
      <c r="X58" s="26"/>
      <c r="Y58" s="23">
        <v>2501151.2400000002</v>
      </c>
      <c r="Z58" s="26"/>
      <c r="AA58" s="1"/>
      <c r="AB58" s="2">
        <v>2023</v>
      </c>
      <c r="AC58" s="2">
        <v>2023</v>
      </c>
    </row>
    <row r="59" spans="1:29" s="25" customFormat="1" ht="80.099999999999994" customHeight="1" x14ac:dyDescent="0.35">
      <c r="A59" s="2">
        <v>45</v>
      </c>
      <c r="B59" s="2" t="s">
        <v>229</v>
      </c>
      <c r="C59" s="23"/>
      <c r="D59" s="1">
        <f t="shared" si="5"/>
        <v>2501151.2400000002</v>
      </c>
      <c r="E59" s="23"/>
      <c r="F59" s="27"/>
      <c r="G59" s="23"/>
      <c r="H59" s="23"/>
      <c r="I59" s="23"/>
      <c r="J59" s="23"/>
      <c r="K59" s="2">
        <v>1</v>
      </c>
      <c r="L59" s="23">
        <v>2342020.9300000002</v>
      </c>
      <c r="M59" s="23"/>
      <c r="N59" s="23"/>
      <c r="O59" s="24"/>
      <c r="P59" s="23"/>
      <c r="Q59" s="23"/>
      <c r="R59" s="23"/>
      <c r="S59" s="23"/>
      <c r="T59" s="23"/>
      <c r="U59" s="23">
        <v>124000</v>
      </c>
      <c r="V59" s="23">
        <v>35130.31</v>
      </c>
      <c r="W59" s="23"/>
      <c r="X59" s="26"/>
      <c r="Y59" s="23">
        <v>2501151.2400000002</v>
      </c>
      <c r="Z59" s="26"/>
      <c r="AA59" s="1"/>
      <c r="AB59" s="2">
        <v>2023</v>
      </c>
      <c r="AC59" s="2">
        <v>2023</v>
      </c>
    </row>
    <row r="60" spans="1:29" s="25" customFormat="1" ht="80.099999999999994" customHeight="1" x14ac:dyDescent="0.35">
      <c r="A60" s="2">
        <v>46</v>
      </c>
      <c r="B60" s="2" t="s">
        <v>227</v>
      </c>
      <c r="C60" s="23"/>
      <c r="D60" s="1">
        <f t="shared" si="5"/>
        <v>2501151.2400000002</v>
      </c>
      <c r="E60" s="23"/>
      <c r="F60" s="27"/>
      <c r="G60" s="23"/>
      <c r="H60" s="23"/>
      <c r="I60" s="23"/>
      <c r="J60" s="23"/>
      <c r="K60" s="2">
        <v>1</v>
      </c>
      <c r="L60" s="23">
        <v>2342020.9300000002</v>
      </c>
      <c r="M60" s="23"/>
      <c r="N60" s="23"/>
      <c r="O60" s="24"/>
      <c r="P60" s="23"/>
      <c r="Q60" s="23"/>
      <c r="R60" s="23"/>
      <c r="S60" s="23"/>
      <c r="T60" s="23"/>
      <c r="U60" s="23">
        <v>124000</v>
      </c>
      <c r="V60" s="23">
        <v>35130.31</v>
      </c>
      <c r="W60" s="23"/>
      <c r="X60" s="26"/>
      <c r="Y60" s="23">
        <v>2501151.2400000002</v>
      </c>
      <c r="Z60" s="26"/>
      <c r="AA60" s="1"/>
      <c r="AB60" s="2">
        <v>2023</v>
      </c>
      <c r="AC60" s="2">
        <v>2023</v>
      </c>
    </row>
    <row r="61" spans="1:29" s="25" customFormat="1" ht="80.099999999999994" customHeight="1" x14ac:dyDescent="0.35">
      <c r="A61" s="2">
        <v>47</v>
      </c>
      <c r="B61" s="2" t="s">
        <v>226</v>
      </c>
      <c r="C61" s="23"/>
      <c r="D61" s="1">
        <f t="shared" si="5"/>
        <v>2501151.2400000002</v>
      </c>
      <c r="E61" s="23"/>
      <c r="F61" s="27"/>
      <c r="G61" s="23"/>
      <c r="H61" s="23"/>
      <c r="I61" s="23"/>
      <c r="J61" s="23"/>
      <c r="K61" s="2">
        <v>1</v>
      </c>
      <c r="L61" s="23">
        <v>2342020.9300000002</v>
      </c>
      <c r="M61" s="23"/>
      <c r="N61" s="23"/>
      <c r="O61" s="24"/>
      <c r="P61" s="23"/>
      <c r="Q61" s="23"/>
      <c r="R61" s="23"/>
      <c r="S61" s="23"/>
      <c r="T61" s="23"/>
      <c r="U61" s="23">
        <v>124000</v>
      </c>
      <c r="V61" s="23">
        <v>35130.31</v>
      </c>
      <c r="W61" s="23"/>
      <c r="X61" s="26"/>
      <c r="Y61" s="23">
        <v>2501151.2400000002</v>
      </c>
      <c r="Z61" s="26"/>
      <c r="AA61" s="1"/>
      <c r="AB61" s="2">
        <v>2023</v>
      </c>
      <c r="AC61" s="2">
        <v>2023</v>
      </c>
    </row>
    <row r="62" spans="1:29" s="25" customFormat="1" ht="80.099999999999994" customHeight="1" x14ac:dyDescent="0.35">
      <c r="A62" s="2">
        <v>48</v>
      </c>
      <c r="B62" s="2" t="s">
        <v>304</v>
      </c>
      <c r="C62" s="23"/>
      <c r="D62" s="1">
        <f t="shared" si="5"/>
        <v>2501151.2400000002</v>
      </c>
      <c r="E62" s="23"/>
      <c r="F62" s="27"/>
      <c r="G62" s="23"/>
      <c r="H62" s="23"/>
      <c r="I62" s="23"/>
      <c r="J62" s="23"/>
      <c r="K62" s="2">
        <v>1</v>
      </c>
      <c r="L62" s="23">
        <v>2342020.9300000002</v>
      </c>
      <c r="M62" s="23"/>
      <c r="N62" s="23"/>
      <c r="O62" s="24"/>
      <c r="P62" s="23"/>
      <c r="Q62" s="23"/>
      <c r="R62" s="23"/>
      <c r="S62" s="23"/>
      <c r="T62" s="23"/>
      <c r="U62" s="23">
        <v>124000</v>
      </c>
      <c r="V62" s="23">
        <v>35130.31</v>
      </c>
      <c r="W62" s="23"/>
      <c r="X62" s="26"/>
      <c r="Y62" s="23">
        <v>2501151.2400000002</v>
      </c>
      <c r="Z62" s="26"/>
      <c r="AA62" s="1"/>
      <c r="AB62" s="2">
        <v>2023</v>
      </c>
      <c r="AC62" s="2">
        <v>2023</v>
      </c>
    </row>
    <row r="63" spans="1:29" s="25" customFormat="1" ht="80.099999999999994" customHeight="1" x14ac:dyDescent="0.35">
      <c r="A63" s="2">
        <v>49</v>
      </c>
      <c r="B63" s="2" t="s">
        <v>173</v>
      </c>
      <c r="C63" s="23"/>
      <c r="D63" s="1">
        <f t="shared" si="5"/>
        <v>2501151.2400000002</v>
      </c>
      <c r="E63" s="23"/>
      <c r="F63" s="27"/>
      <c r="G63" s="23"/>
      <c r="H63" s="23"/>
      <c r="I63" s="23"/>
      <c r="J63" s="23"/>
      <c r="K63" s="2">
        <v>1</v>
      </c>
      <c r="L63" s="23">
        <v>2342020.9300000002</v>
      </c>
      <c r="M63" s="23"/>
      <c r="N63" s="23"/>
      <c r="O63" s="24"/>
      <c r="P63" s="23"/>
      <c r="Q63" s="23"/>
      <c r="R63" s="23"/>
      <c r="S63" s="23"/>
      <c r="T63" s="23"/>
      <c r="U63" s="23">
        <v>124000</v>
      </c>
      <c r="V63" s="23">
        <v>35130.31</v>
      </c>
      <c r="W63" s="23"/>
      <c r="X63" s="26"/>
      <c r="Y63" s="23">
        <v>2501151.2400000002</v>
      </c>
      <c r="Z63" s="26"/>
      <c r="AA63" s="1"/>
      <c r="AB63" s="2">
        <v>2023</v>
      </c>
      <c r="AC63" s="2">
        <v>2023</v>
      </c>
    </row>
    <row r="64" spans="1:29" s="25" customFormat="1" ht="80.099999999999994" customHeight="1" x14ac:dyDescent="0.35">
      <c r="A64" s="2">
        <v>50</v>
      </c>
      <c r="B64" s="2" t="s">
        <v>174</v>
      </c>
      <c r="C64" s="23"/>
      <c r="D64" s="1">
        <f t="shared" si="5"/>
        <v>2501151.2400000002</v>
      </c>
      <c r="E64" s="23"/>
      <c r="F64" s="27"/>
      <c r="G64" s="23"/>
      <c r="H64" s="23"/>
      <c r="I64" s="23"/>
      <c r="J64" s="23"/>
      <c r="K64" s="2">
        <v>1</v>
      </c>
      <c r="L64" s="23">
        <v>2342020.9300000002</v>
      </c>
      <c r="M64" s="23"/>
      <c r="N64" s="23"/>
      <c r="O64" s="24"/>
      <c r="P64" s="23"/>
      <c r="Q64" s="23"/>
      <c r="R64" s="23"/>
      <c r="S64" s="23"/>
      <c r="T64" s="23"/>
      <c r="U64" s="23">
        <v>124000</v>
      </c>
      <c r="V64" s="23">
        <v>35130.31</v>
      </c>
      <c r="W64" s="23"/>
      <c r="X64" s="26"/>
      <c r="Y64" s="23">
        <v>2501151.2400000002</v>
      </c>
      <c r="Z64" s="26"/>
      <c r="AA64" s="1"/>
      <c r="AB64" s="2">
        <v>2023</v>
      </c>
      <c r="AC64" s="2">
        <v>2023</v>
      </c>
    </row>
    <row r="65" spans="1:29" s="25" customFormat="1" ht="80.099999999999994" customHeight="1" x14ac:dyDescent="0.35">
      <c r="A65" s="2">
        <v>51</v>
      </c>
      <c r="B65" s="2" t="s">
        <v>175</v>
      </c>
      <c r="C65" s="23"/>
      <c r="D65" s="1">
        <f t="shared" si="5"/>
        <v>2501151.2400000002</v>
      </c>
      <c r="E65" s="23"/>
      <c r="F65" s="27"/>
      <c r="G65" s="23"/>
      <c r="H65" s="23"/>
      <c r="I65" s="23"/>
      <c r="J65" s="23"/>
      <c r="K65" s="2">
        <v>1</v>
      </c>
      <c r="L65" s="23">
        <v>2342020.9300000002</v>
      </c>
      <c r="M65" s="23"/>
      <c r="N65" s="23"/>
      <c r="O65" s="24"/>
      <c r="P65" s="23"/>
      <c r="Q65" s="23"/>
      <c r="R65" s="23"/>
      <c r="S65" s="23"/>
      <c r="T65" s="23"/>
      <c r="U65" s="23">
        <v>124000</v>
      </c>
      <c r="V65" s="23">
        <v>35130.31</v>
      </c>
      <c r="W65" s="23"/>
      <c r="X65" s="26"/>
      <c r="Y65" s="23">
        <v>2501151.2400000002</v>
      </c>
      <c r="Z65" s="26"/>
      <c r="AA65" s="1"/>
      <c r="AB65" s="2">
        <v>2023</v>
      </c>
      <c r="AC65" s="2">
        <v>2023</v>
      </c>
    </row>
    <row r="66" spans="1:29" s="25" customFormat="1" ht="80.099999999999994" customHeight="1" x14ac:dyDescent="0.35">
      <c r="A66" s="2">
        <v>52</v>
      </c>
      <c r="B66" s="2" t="s">
        <v>176</v>
      </c>
      <c r="C66" s="23"/>
      <c r="D66" s="1">
        <f t="shared" si="5"/>
        <v>2501151.2400000002</v>
      </c>
      <c r="E66" s="23"/>
      <c r="F66" s="27"/>
      <c r="G66" s="23"/>
      <c r="H66" s="23"/>
      <c r="I66" s="23"/>
      <c r="J66" s="23"/>
      <c r="K66" s="2">
        <v>1</v>
      </c>
      <c r="L66" s="23">
        <v>2342020.9300000002</v>
      </c>
      <c r="M66" s="23"/>
      <c r="N66" s="23"/>
      <c r="O66" s="24"/>
      <c r="P66" s="23"/>
      <c r="Q66" s="23"/>
      <c r="R66" s="23"/>
      <c r="S66" s="23"/>
      <c r="T66" s="23"/>
      <c r="U66" s="23">
        <v>124000</v>
      </c>
      <c r="V66" s="23">
        <v>35130.31</v>
      </c>
      <c r="W66" s="23"/>
      <c r="X66" s="26"/>
      <c r="Y66" s="23">
        <v>2501151.2400000002</v>
      </c>
      <c r="Z66" s="26"/>
      <c r="AA66" s="1"/>
      <c r="AB66" s="2">
        <v>2023</v>
      </c>
      <c r="AC66" s="2">
        <v>2023</v>
      </c>
    </row>
    <row r="67" spans="1:29" s="25" customFormat="1" ht="80.099999999999994" customHeight="1" x14ac:dyDescent="0.35">
      <c r="A67" s="2">
        <v>53</v>
      </c>
      <c r="B67" s="2" t="s">
        <v>235</v>
      </c>
      <c r="C67" s="23"/>
      <c r="D67" s="1">
        <f t="shared" si="5"/>
        <v>3159313.72</v>
      </c>
      <c r="E67" s="23"/>
      <c r="F67" s="27"/>
      <c r="G67" s="23"/>
      <c r="H67" s="23"/>
      <c r="I67" s="23"/>
      <c r="J67" s="23"/>
      <c r="K67" s="2"/>
      <c r="L67" s="23"/>
      <c r="M67" s="23"/>
      <c r="N67" s="23"/>
      <c r="O67" s="24">
        <v>1</v>
      </c>
      <c r="P67" s="23">
        <f>3037801.66*O67</f>
        <v>3037801.66</v>
      </c>
      <c r="Q67" s="23"/>
      <c r="R67" s="23"/>
      <c r="S67" s="23"/>
      <c r="T67" s="23"/>
      <c r="U67" s="23">
        <f t="shared" ref="U67:U72" si="6">75945.04*O67</f>
        <v>75945.039999999994</v>
      </c>
      <c r="V67" s="23">
        <f>P67*1.5/100</f>
        <v>45567.02</v>
      </c>
      <c r="W67" s="23"/>
      <c r="X67" s="26"/>
      <c r="Y67" s="23"/>
      <c r="Z67" s="26"/>
      <c r="AA67" s="1">
        <f>SUM(P67+U67+V67)</f>
        <v>3159313.72</v>
      </c>
      <c r="AB67" s="2">
        <v>2023</v>
      </c>
      <c r="AC67" s="2">
        <v>2024</v>
      </c>
    </row>
    <row r="68" spans="1:29" s="25" customFormat="1" ht="80.099999999999994" customHeight="1" x14ac:dyDescent="0.35">
      <c r="A68" s="2">
        <v>54</v>
      </c>
      <c r="B68" s="2" t="s">
        <v>236</v>
      </c>
      <c r="C68" s="23"/>
      <c r="D68" s="1">
        <f t="shared" si="5"/>
        <v>6318627.4500000002</v>
      </c>
      <c r="E68" s="23"/>
      <c r="F68" s="27"/>
      <c r="G68" s="23"/>
      <c r="H68" s="23"/>
      <c r="I68" s="23"/>
      <c r="J68" s="23"/>
      <c r="K68" s="2"/>
      <c r="L68" s="23"/>
      <c r="M68" s="23"/>
      <c r="N68" s="23"/>
      <c r="O68" s="24">
        <v>2</v>
      </c>
      <c r="P68" s="23">
        <f>3037801.66*O68</f>
        <v>6075603.3200000003</v>
      </c>
      <c r="Q68" s="23"/>
      <c r="R68" s="23"/>
      <c r="S68" s="23"/>
      <c r="T68" s="23"/>
      <c r="U68" s="23">
        <f t="shared" si="6"/>
        <v>151890.07999999999</v>
      </c>
      <c r="V68" s="23">
        <f t="shared" ref="V68:V72" si="7">P68*1.5/100</f>
        <v>91134.05</v>
      </c>
      <c r="W68" s="23"/>
      <c r="X68" s="26"/>
      <c r="Y68" s="23"/>
      <c r="Z68" s="26"/>
      <c r="AA68" s="1">
        <f t="shared" ref="AA68:AA72" si="8">SUM(P68+U68+V68)</f>
        <v>6318627.4500000002</v>
      </c>
      <c r="AB68" s="2">
        <v>2023</v>
      </c>
      <c r="AC68" s="2">
        <v>2024</v>
      </c>
    </row>
    <row r="69" spans="1:29" s="25" customFormat="1" ht="80.099999999999994" customHeight="1" x14ac:dyDescent="0.35">
      <c r="A69" s="2">
        <v>55</v>
      </c>
      <c r="B69" s="2" t="s">
        <v>237</v>
      </c>
      <c r="C69" s="23"/>
      <c r="D69" s="1">
        <f t="shared" si="5"/>
        <v>18955882.350000001</v>
      </c>
      <c r="E69" s="23"/>
      <c r="F69" s="27"/>
      <c r="G69" s="23"/>
      <c r="H69" s="23"/>
      <c r="I69" s="23"/>
      <c r="J69" s="23"/>
      <c r="K69" s="2"/>
      <c r="L69" s="23"/>
      <c r="M69" s="23"/>
      <c r="N69" s="23"/>
      <c r="O69" s="24">
        <v>6</v>
      </c>
      <c r="P69" s="23">
        <f>3037801.66*O69</f>
        <v>18226809.960000001</v>
      </c>
      <c r="Q69" s="23"/>
      <c r="R69" s="23"/>
      <c r="S69" s="23"/>
      <c r="T69" s="23"/>
      <c r="U69" s="23">
        <f t="shared" si="6"/>
        <v>455670.24</v>
      </c>
      <c r="V69" s="23">
        <f t="shared" si="7"/>
        <v>273402.15000000002</v>
      </c>
      <c r="W69" s="23"/>
      <c r="X69" s="26"/>
      <c r="Y69" s="23"/>
      <c r="Z69" s="26"/>
      <c r="AA69" s="1">
        <f t="shared" si="8"/>
        <v>18955882.350000001</v>
      </c>
      <c r="AB69" s="2">
        <v>2023</v>
      </c>
      <c r="AC69" s="2">
        <v>2024</v>
      </c>
    </row>
    <row r="70" spans="1:29" s="25" customFormat="1" ht="80.099999999999994" customHeight="1" x14ac:dyDescent="0.35">
      <c r="A70" s="2">
        <v>56</v>
      </c>
      <c r="B70" s="2" t="s">
        <v>238</v>
      </c>
      <c r="C70" s="23"/>
      <c r="D70" s="1">
        <f t="shared" si="5"/>
        <v>2974318.29</v>
      </c>
      <c r="E70" s="23"/>
      <c r="F70" s="27"/>
      <c r="G70" s="23"/>
      <c r="H70" s="23"/>
      <c r="I70" s="23"/>
      <c r="J70" s="23"/>
      <c r="K70" s="2"/>
      <c r="L70" s="23"/>
      <c r="M70" s="23"/>
      <c r="N70" s="23"/>
      <c r="O70" s="24">
        <v>1</v>
      </c>
      <c r="P70" s="23">
        <f>2855540.15*O70</f>
        <v>2855540.15</v>
      </c>
      <c r="Q70" s="23"/>
      <c r="R70" s="23"/>
      <c r="S70" s="23"/>
      <c r="T70" s="23"/>
      <c r="U70" s="23">
        <f t="shared" si="6"/>
        <v>75945.039999999994</v>
      </c>
      <c r="V70" s="23">
        <f t="shared" si="7"/>
        <v>42833.1</v>
      </c>
      <c r="W70" s="23"/>
      <c r="X70" s="26"/>
      <c r="Y70" s="23"/>
      <c r="Z70" s="26"/>
      <c r="AA70" s="1">
        <f t="shared" si="8"/>
        <v>2974318.29</v>
      </c>
      <c r="AB70" s="2">
        <v>2023</v>
      </c>
      <c r="AC70" s="2">
        <v>2024</v>
      </c>
    </row>
    <row r="71" spans="1:29" s="25" customFormat="1" ht="80.099999999999994" customHeight="1" x14ac:dyDescent="0.35">
      <c r="A71" s="2">
        <v>57</v>
      </c>
      <c r="B71" s="2" t="s">
        <v>239</v>
      </c>
      <c r="C71" s="23"/>
      <c r="D71" s="1">
        <f t="shared" si="5"/>
        <v>6318627.4500000002</v>
      </c>
      <c r="E71" s="23"/>
      <c r="F71" s="27"/>
      <c r="G71" s="23"/>
      <c r="H71" s="23"/>
      <c r="I71" s="23"/>
      <c r="J71" s="23"/>
      <c r="K71" s="2"/>
      <c r="L71" s="23"/>
      <c r="M71" s="23"/>
      <c r="N71" s="23"/>
      <c r="O71" s="24">
        <v>2</v>
      </c>
      <c r="P71" s="23">
        <f>3037801.66*O71</f>
        <v>6075603.3200000003</v>
      </c>
      <c r="Q71" s="23"/>
      <c r="R71" s="23"/>
      <c r="S71" s="23"/>
      <c r="T71" s="23"/>
      <c r="U71" s="23">
        <f t="shared" si="6"/>
        <v>151890.07999999999</v>
      </c>
      <c r="V71" s="23">
        <f t="shared" si="7"/>
        <v>91134.05</v>
      </c>
      <c r="W71" s="23"/>
      <c r="X71" s="26"/>
      <c r="Y71" s="23"/>
      <c r="Z71" s="26"/>
      <c r="AA71" s="1">
        <f t="shared" si="8"/>
        <v>6318627.4500000002</v>
      </c>
      <c r="AB71" s="2">
        <v>2023</v>
      </c>
      <c r="AC71" s="2">
        <v>2024</v>
      </c>
    </row>
    <row r="72" spans="1:29" s="25" customFormat="1" ht="80.099999999999994" customHeight="1" x14ac:dyDescent="0.35">
      <c r="A72" s="2">
        <v>58</v>
      </c>
      <c r="B72" s="2" t="s">
        <v>240</v>
      </c>
      <c r="C72" s="23"/>
      <c r="D72" s="1">
        <f t="shared" si="5"/>
        <v>3159313.72</v>
      </c>
      <c r="E72" s="23"/>
      <c r="F72" s="27"/>
      <c r="G72" s="23"/>
      <c r="H72" s="23"/>
      <c r="I72" s="23"/>
      <c r="J72" s="23"/>
      <c r="K72" s="2"/>
      <c r="L72" s="23"/>
      <c r="M72" s="23"/>
      <c r="N72" s="23"/>
      <c r="O72" s="24">
        <v>1</v>
      </c>
      <c r="P72" s="23">
        <f>3037801.66*O72</f>
        <v>3037801.66</v>
      </c>
      <c r="Q72" s="23"/>
      <c r="R72" s="23"/>
      <c r="S72" s="23"/>
      <c r="T72" s="23"/>
      <c r="U72" s="23">
        <f t="shared" si="6"/>
        <v>75945.039999999994</v>
      </c>
      <c r="V72" s="23">
        <f t="shared" si="7"/>
        <v>45567.02</v>
      </c>
      <c r="W72" s="23"/>
      <c r="X72" s="26"/>
      <c r="Y72" s="23"/>
      <c r="Z72" s="26"/>
      <c r="AA72" s="1">
        <f t="shared" si="8"/>
        <v>3159313.72</v>
      </c>
      <c r="AB72" s="2">
        <v>2023</v>
      </c>
      <c r="AC72" s="2">
        <v>2024</v>
      </c>
    </row>
    <row r="73" spans="1:29" s="25" customFormat="1" ht="80.099999999999994" customHeight="1" x14ac:dyDescent="0.35">
      <c r="A73" s="2">
        <v>59</v>
      </c>
      <c r="B73" s="2" t="s">
        <v>177</v>
      </c>
      <c r="C73" s="23"/>
      <c r="D73" s="1">
        <f t="shared" si="5"/>
        <v>2501151.2400000002</v>
      </c>
      <c r="E73" s="23"/>
      <c r="F73" s="27"/>
      <c r="G73" s="23"/>
      <c r="H73" s="23"/>
      <c r="I73" s="23"/>
      <c r="J73" s="23"/>
      <c r="K73" s="2">
        <v>1</v>
      </c>
      <c r="L73" s="23">
        <v>2342020.9300000002</v>
      </c>
      <c r="M73" s="23"/>
      <c r="N73" s="23"/>
      <c r="O73" s="24"/>
      <c r="P73" s="23"/>
      <c r="Q73" s="23"/>
      <c r="R73" s="23"/>
      <c r="S73" s="23"/>
      <c r="T73" s="23"/>
      <c r="U73" s="23">
        <v>124000</v>
      </c>
      <c r="V73" s="23">
        <v>35130.31</v>
      </c>
      <c r="W73" s="23"/>
      <c r="X73" s="26"/>
      <c r="Y73" s="23">
        <v>2501151.2400000002</v>
      </c>
      <c r="Z73" s="26"/>
      <c r="AA73" s="1"/>
      <c r="AB73" s="2">
        <v>2023</v>
      </c>
      <c r="AC73" s="2">
        <v>2023</v>
      </c>
    </row>
    <row r="74" spans="1:29" s="25" customFormat="1" ht="80.099999999999994" customHeight="1" x14ac:dyDescent="0.35">
      <c r="A74" s="2">
        <v>60</v>
      </c>
      <c r="B74" s="2" t="s">
        <v>178</v>
      </c>
      <c r="C74" s="23"/>
      <c r="D74" s="1">
        <f t="shared" si="5"/>
        <v>2501151.2400000002</v>
      </c>
      <c r="E74" s="23"/>
      <c r="F74" s="27"/>
      <c r="G74" s="23"/>
      <c r="H74" s="23"/>
      <c r="I74" s="23"/>
      <c r="J74" s="23"/>
      <c r="K74" s="2">
        <v>1</v>
      </c>
      <c r="L74" s="23">
        <v>2342020.9300000002</v>
      </c>
      <c r="M74" s="23"/>
      <c r="N74" s="23"/>
      <c r="O74" s="24"/>
      <c r="P74" s="23"/>
      <c r="Q74" s="23"/>
      <c r="R74" s="23"/>
      <c r="S74" s="23"/>
      <c r="T74" s="23"/>
      <c r="U74" s="23">
        <v>124000</v>
      </c>
      <c r="V74" s="23">
        <v>35130.31</v>
      </c>
      <c r="W74" s="23"/>
      <c r="X74" s="26"/>
      <c r="Y74" s="23">
        <v>2501151.2400000002</v>
      </c>
      <c r="Z74" s="26"/>
      <c r="AA74" s="1"/>
      <c r="AB74" s="2">
        <v>2023</v>
      </c>
      <c r="AC74" s="2">
        <v>2023</v>
      </c>
    </row>
    <row r="75" spans="1:29" s="25" customFormat="1" ht="80.099999999999994" customHeight="1" x14ac:dyDescent="0.35">
      <c r="A75" s="2">
        <v>61</v>
      </c>
      <c r="B75" s="2" t="s">
        <v>179</v>
      </c>
      <c r="C75" s="23"/>
      <c r="D75" s="1">
        <f t="shared" si="5"/>
        <v>2501151.2400000002</v>
      </c>
      <c r="E75" s="23"/>
      <c r="F75" s="27"/>
      <c r="G75" s="23"/>
      <c r="H75" s="23"/>
      <c r="I75" s="23"/>
      <c r="J75" s="23"/>
      <c r="K75" s="2">
        <v>1</v>
      </c>
      <c r="L75" s="23">
        <v>2342020.9300000002</v>
      </c>
      <c r="M75" s="23"/>
      <c r="N75" s="23"/>
      <c r="O75" s="24"/>
      <c r="P75" s="23"/>
      <c r="Q75" s="23"/>
      <c r="R75" s="23"/>
      <c r="S75" s="23"/>
      <c r="T75" s="23"/>
      <c r="U75" s="23">
        <v>124000</v>
      </c>
      <c r="V75" s="23">
        <v>35130.31</v>
      </c>
      <c r="W75" s="23"/>
      <c r="X75" s="26"/>
      <c r="Y75" s="23">
        <v>2501151.2400000002</v>
      </c>
      <c r="Z75" s="26"/>
      <c r="AA75" s="1"/>
      <c r="AB75" s="2">
        <v>2023</v>
      </c>
      <c r="AC75" s="2">
        <v>2023</v>
      </c>
    </row>
    <row r="76" spans="1:29" s="25" customFormat="1" ht="80.099999999999994" customHeight="1" x14ac:dyDescent="0.35">
      <c r="A76" s="2">
        <v>62</v>
      </c>
      <c r="B76" s="2" t="s">
        <v>180</v>
      </c>
      <c r="C76" s="23"/>
      <c r="D76" s="1">
        <f t="shared" si="5"/>
        <v>2501151.2400000002</v>
      </c>
      <c r="E76" s="23"/>
      <c r="F76" s="27"/>
      <c r="G76" s="23"/>
      <c r="H76" s="23"/>
      <c r="I76" s="23"/>
      <c r="J76" s="23"/>
      <c r="K76" s="2">
        <v>1</v>
      </c>
      <c r="L76" s="23">
        <v>2342020.9300000002</v>
      </c>
      <c r="M76" s="23"/>
      <c r="N76" s="23"/>
      <c r="O76" s="24"/>
      <c r="P76" s="23"/>
      <c r="Q76" s="23"/>
      <c r="R76" s="23"/>
      <c r="S76" s="23"/>
      <c r="T76" s="23"/>
      <c r="U76" s="23">
        <v>124000</v>
      </c>
      <c r="V76" s="23">
        <v>35130.31</v>
      </c>
      <c r="W76" s="23"/>
      <c r="X76" s="26"/>
      <c r="Y76" s="23">
        <v>2501151.2400000002</v>
      </c>
      <c r="Z76" s="26"/>
      <c r="AA76" s="1"/>
      <c r="AB76" s="2">
        <v>2023</v>
      </c>
      <c r="AC76" s="2">
        <v>2023</v>
      </c>
    </row>
    <row r="77" spans="1:29" s="25" customFormat="1" ht="80.099999999999994" customHeight="1" x14ac:dyDescent="0.35">
      <c r="A77" s="2">
        <v>63</v>
      </c>
      <c r="B77" s="2" t="s">
        <v>181</v>
      </c>
      <c r="C77" s="23"/>
      <c r="D77" s="1">
        <f t="shared" si="5"/>
        <v>2501151.2400000002</v>
      </c>
      <c r="E77" s="23"/>
      <c r="F77" s="27"/>
      <c r="G77" s="23"/>
      <c r="H77" s="23"/>
      <c r="I77" s="23"/>
      <c r="J77" s="23"/>
      <c r="K77" s="2">
        <v>1</v>
      </c>
      <c r="L77" s="23">
        <v>2342020.9300000002</v>
      </c>
      <c r="M77" s="23"/>
      <c r="N77" s="23"/>
      <c r="O77" s="24"/>
      <c r="P77" s="23"/>
      <c r="Q77" s="23"/>
      <c r="R77" s="23"/>
      <c r="S77" s="23"/>
      <c r="T77" s="23"/>
      <c r="U77" s="23">
        <v>124000</v>
      </c>
      <c r="V77" s="23">
        <v>35130.31</v>
      </c>
      <c r="W77" s="23"/>
      <c r="X77" s="26"/>
      <c r="Y77" s="23">
        <v>2501151.2400000002</v>
      </c>
      <c r="Z77" s="26"/>
      <c r="AA77" s="1"/>
      <c r="AB77" s="2">
        <v>2023</v>
      </c>
      <c r="AC77" s="2">
        <v>2023</v>
      </c>
    </row>
    <row r="78" spans="1:29" s="25" customFormat="1" ht="80.099999999999994" customHeight="1" x14ac:dyDescent="0.35">
      <c r="A78" s="2">
        <v>64</v>
      </c>
      <c r="B78" s="2" t="s">
        <v>296</v>
      </c>
      <c r="C78" s="23"/>
      <c r="D78" s="1">
        <v>1861001.14</v>
      </c>
      <c r="E78" s="23"/>
      <c r="F78" s="27">
        <v>1</v>
      </c>
      <c r="G78" s="23">
        <v>1612809</v>
      </c>
      <c r="H78" s="23"/>
      <c r="I78" s="23"/>
      <c r="J78" s="23"/>
      <c r="K78" s="2"/>
      <c r="L78" s="23"/>
      <c r="M78" s="23"/>
      <c r="N78" s="23"/>
      <c r="O78" s="24"/>
      <c r="P78" s="23"/>
      <c r="Q78" s="23"/>
      <c r="R78" s="23"/>
      <c r="S78" s="23"/>
      <c r="T78" s="23"/>
      <c r="U78" s="23">
        <v>224000</v>
      </c>
      <c r="V78" s="23">
        <v>24192.14</v>
      </c>
      <c r="W78" s="23"/>
      <c r="X78" s="26"/>
      <c r="Y78" s="23">
        <v>1861001.14</v>
      </c>
      <c r="Z78" s="26"/>
      <c r="AA78" s="1"/>
      <c r="AB78" s="2">
        <v>2023</v>
      </c>
      <c r="AC78" s="2">
        <v>2023</v>
      </c>
    </row>
    <row r="79" spans="1:29" s="25" customFormat="1" ht="80.099999999999994" customHeight="1" x14ac:dyDescent="0.35">
      <c r="A79" s="2">
        <v>65</v>
      </c>
      <c r="B79" s="2" t="s">
        <v>29</v>
      </c>
      <c r="C79" s="23"/>
      <c r="D79" s="1">
        <f t="shared" si="5"/>
        <v>26471756.890000001</v>
      </c>
      <c r="E79" s="23">
        <v>2839497.19</v>
      </c>
      <c r="F79" s="2"/>
      <c r="G79" s="23"/>
      <c r="H79" s="23">
        <v>2670127.75</v>
      </c>
      <c r="I79" s="23">
        <v>2862765.06</v>
      </c>
      <c r="J79" s="23">
        <v>13770320.560000001</v>
      </c>
      <c r="K79" s="1"/>
      <c r="L79" s="23"/>
      <c r="M79" s="23">
        <v>2650429.63</v>
      </c>
      <c r="N79" s="23"/>
      <c r="O79" s="24"/>
      <c r="P79" s="23"/>
      <c r="Q79" s="23"/>
      <c r="R79" s="23"/>
      <c r="S79" s="23"/>
      <c r="T79" s="23"/>
      <c r="U79" s="23">
        <v>1306719.6000000001</v>
      </c>
      <c r="V79" s="23">
        <v>371897.1</v>
      </c>
      <c r="W79" s="23"/>
      <c r="X79" s="1"/>
      <c r="Y79" s="23"/>
      <c r="Z79" s="26"/>
      <c r="AA79" s="1">
        <f>D79-Y79</f>
        <v>26471756.890000001</v>
      </c>
      <c r="AB79" s="2">
        <v>2023</v>
      </c>
      <c r="AC79" s="2">
        <v>2023</v>
      </c>
    </row>
    <row r="80" spans="1:29" s="25" customFormat="1" ht="80.099999999999994" customHeight="1" x14ac:dyDescent="0.35">
      <c r="A80" s="2">
        <v>66</v>
      </c>
      <c r="B80" s="2" t="s">
        <v>30</v>
      </c>
      <c r="C80" s="23"/>
      <c r="D80" s="1">
        <f t="shared" si="5"/>
        <v>18737238.940000001</v>
      </c>
      <c r="E80" s="23"/>
      <c r="F80" s="2"/>
      <c r="G80" s="23"/>
      <c r="H80" s="23">
        <v>2153917.54</v>
      </c>
      <c r="I80" s="23">
        <v>2130397.37</v>
      </c>
      <c r="J80" s="23">
        <v>11096418.68</v>
      </c>
      <c r="K80" s="1"/>
      <c r="L80" s="23"/>
      <c r="M80" s="23">
        <v>2041451.38</v>
      </c>
      <c r="N80" s="23"/>
      <c r="O80" s="24"/>
      <c r="P80" s="23"/>
      <c r="Q80" s="23"/>
      <c r="R80" s="23"/>
      <c r="S80" s="23"/>
      <c r="T80" s="23"/>
      <c r="U80" s="23">
        <v>1053721.2</v>
      </c>
      <c r="V80" s="23">
        <v>261332.77</v>
      </c>
      <c r="W80" s="23"/>
      <c r="X80" s="1"/>
      <c r="Y80" s="23"/>
      <c r="Z80" s="26"/>
      <c r="AA80" s="1">
        <f>D80-Y80</f>
        <v>18737238.940000001</v>
      </c>
      <c r="AB80" s="2">
        <v>2023</v>
      </c>
      <c r="AC80" s="2">
        <v>2023</v>
      </c>
    </row>
    <row r="81" spans="1:29" s="25" customFormat="1" ht="80.099999999999994" customHeight="1" x14ac:dyDescent="0.35">
      <c r="A81" s="2">
        <v>67</v>
      </c>
      <c r="B81" s="2" t="s">
        <v>182</v>
      </c>
      <c r="C81" s="23"/>
      <c r="D81" s="1">
        <f t="shared" si="5"/>
        <v>94512984.060000002</v>
      </c>
      <c r="E81" s="23"/>
      <c r="F81" s="2"/>
      <c r="G81" s="23"/>
      <c r="H81" s="23"/>
      <c r="I81" s="23"/>
      <c r="J81" s="23"/>
      <c r="K81" s="1"/>
      <c r="L81" s="23"/>
      <c r="M81" s="23"/>
      <c r="N81" s="23"/>
      <c r="O81" s="24"/>
      <c r="P81" s="23"/>
      <c r="Q81" s="23">
        <v>35489181.079999998</v>
      </c>
      <c r="R81" s="23"/>
      <c r="S81" s="23">
        <v>51894360.600000001</v>
      </c>
      <c r="T81" s="23"/>
      <c r="U81" s="23">
        <v>6128900.8200000003</v>
      </c>
      <c r="V81" s="23">
        <v>825774.48</v>
      </c>
      <c r="W81" s="23">
        <v>174767.08</v>
      </c>
      <c r="X81" s="1"/>
      <c r="Y81" s="23">
        <v>94512984.060000002</v>
      </c>
      <c r="Z81" s="26"/>
      <c r="AA81" s="1"/>
      <c r="AB81" s="2">
        <v>2022</v>
      </c>
      <c r="AC81" s="2">
        <v>2023</v>
      </c>
    </row>
    <row r="82" spans="1:29" s="25" customFormat="1" ht="80.099999999999994" customHeight="1" x14ac:dyDescent="0.35">
      <c r="A82" s="2">
        <v>68</v>
      </c>
      <c r="B82" s="2" t="s">
        <v>183</v>
      </c>
      <c r="C82" s="23"/>
      <c r="D82" s="1">
        <f t="shared" si="5"/>
        <v>59557548.189999998</v>
      </c>
      <c r="E82" s="23"/>
      <c r="F82" s="2"/>
      <c r="G82" s="23"/>
      <c r="H82" s="23"/>
      <c r="I82" s="23"/>
      <c r="J82" s="23"/>
      <c r="K82" s="1"/>
      <c r="L82" s="23"/>
      <c r="M82" s="23"/>
      <c r="N82" s="23"/>
      <c r="O82" s="24"/>
      <c r="P82" s="23"/>
      <c r="Q82" s="23">
        <v>21814710.190000001</v>
      </c>
      <c r="R82" s="23"/>
      <c r="S82" s="23">
        <v>34412120.189999998</v>
      </c>
      <c r="T82" s="23"/>
      <c r="U82" s="23">
        <v>2934553.14</v>
      </c>
      <c r="V82" s="23">
        <v>396164.67</v>
      </c>
      <c r="W82" s="23"/>
      <c r="X82" s="1"/>
      <c r="Y82" s="23">
        <v>59557548.189999998</v>
      </c>
      <c r="Z82" s="26"/>
      <c r="AA82" s="1"/>
      <c r="AB82" s="2">
        <v>2022</v>
      </c>
      <c r="AC82" s="2">
        <v>2023</v>
      </c>
    </row>
    <row r="83" spans="1:29" s="25" customFormat="1" ht="80.099999999999994" customHeight="1" x14ac:dyDescent="0.35">
      <c r="A83" s="2">
        <v>69</v>
      </c>
      <c r="B83" s="2" t="s">
        <v>241</v>
      </c>
      <c r="C83" s="23"/>
      <c r="D83" s="1">
        <f t="shared" si="5"/>
        <v>6318627.4500000002</v>
      </c>
      <c r="E83" s="23"/>
      <c r="F83" s="2"/>
      <c r="G83" s="23"/>
      <c r="H83" s="23"/>
      <c r="I83" s="23"/>
      <c r="J83" s="23"/>
      <c r="K83" s="1"/>
      <c r="L83" s="23"/>
      <c r="M83" s="23"/>
      <c r="N83" s="23"/>
      <c r="O83" s="24">
        <v>2</v>
      </c>
      <c r="P83" s="23">
        <f>3037801.66*O83</f>
        <v>6075603.3200000003</v>
      </c>
      <c r="Q83" s="23"/>
      <c r="R83" s="23"/>
      <c r="S83" s="23"/>
      <c r="T83" s="23"/>
      <c r="U83" s="23">
        <f>75945.04*O83</f>
        <v>151890.07999999999</v>
      </c>
      <c r="V83" s="23">
        <f>P83*1.5/100</f>
        <v>91134.05</v>
      </c>
      <c r="W83" s="23"/>
      <c r="X83" s="1"/>
      <c r="Y83" s="23"/>
      <c r="Z83" s="26"/>
      <c r="AA83" s="1">
        <f>SUM(P83+U83+V83)</f>
        <v>6318627.4500000002</v>
      </c>
      <c r="AB83" s="2">
        <v>2023</v>
      </c>
      <c r="AC83" s="2">
        <v>2024</v>
      </c>
    </row>
    <row r="84" spans="1:29" s="25" customFormat="1" ht="80.099999999999994" customHeight="1" x14ac:dyDescent="0.35">
      <c r="A84" s="2">
        <v>70</v>
      </c>
      <c r="B84" s="2" t="s">
        <v>242</v>
      </c>
      <c r="C84" s="23"/>
      <c r="D84" s="1">
        <f t="shared" si="5"/>
        <v>9477941.1699999999</v>
      </c>
      <c r="E84" s="23"/>
      <c r="F84" s="2"/>
      <c r="G84" s="23"/>
      <c r="H84" s="23"/>
      <c r="I84" s="23"/>
      <c r="J84" s="23"/>
      <c r="K84" s="1"/>
      <c r="L84" s="23"/>
      <c r="M84" s="23"/>
      <c r="N84" s="23"/>
      <c r="O84" s="24">
        <v>3</v>
      </c>
      <c r="P84" s="23">
        <f>3037801.66*O84</f>
        <v>9113404.9800000004</v>
      </c>
      <c r="Q84" s="23"/>
      <c r="R84" s="23"/>
      <c r="S84" s="23"/>
      <c r="T84" s="23"/>
      <c r="U84" s="23">
        <f>75945.04*O84</f>
        <v>227835.12</v>
      </c>
      <c r="V84" s="23">
        <f>P84*1.5/100</f>
        <v>136701.07</v>
      </c>
      <c r="W84" s="23"/>
      <c r="X84" s="1"/>
      <c r="Y84" s="23"/>
      <c r="Z84" s="26"/>
      <c r="AA84" s="1">
        <f>SUM(P84+U84+V84)</f>
        <v>9477941.1699999999</v>
      </c>
      <c r="AB84" s="2">
        <v>2023</v>
      </c>
      <c r="AC84" s="2">
        <v>2024</v>
      </c>
    </row>
    <row r="85" spans="1:29" s="25" customFormat="1" ht="80.099999999999994" customHeight="1" x14ac:dyDescent="0.35">
      <c r="A85" s="2">
        <v>71</v>
      </c>
      <c r="B85" s="2" t="s">
        <v>284</v>
      </c>
      <c r="C85" s="23"/>
      <c r="D85" s="1">
        <f t="shared" si="5"/>
        <v>2501151.2400000002</v>
      </c>
      <c r="E85" s="23"/>
      <c r="F85" s="2"/>
      <c r="G85" s="23"/>
      <c r="H85" s="23"/>
      <c r="I85" s="23"/>
      <c r="J85" s="23"/>
      <c r="K85" s="2">
        <v>1</v>
      </c>
      <c r="L85" s="23">
        <v>2342020.9300000002</v>
      </c>
      <c r="M85" s="23"/>
      <c r="N85" s="23"/>
      <c r="O85" s="24"/>
      <c r="P85" s="23"/>
      <c r="Q85" s="23"/>
      <c r="R85" s="23"/>
      <c r="S85" s="23"/>
      <c r="T85" s="23"/>
      <c r="U85" s="23">
        <v>124000</v>
      </c>
      <c r="V85" s="23">
        <v>35130.31</v>
      </c>
      <c r="W85" s="23"/>
      <c r="X85" s="1"/>
      <c r="Y85" s="23">
        <f t="shared" ref="Y85:Y94" si="9">SUM(L85+U85+V85)</f>
        <v>2501151.2400000002</v>
      </c>
      <c r="Z85" s="26"/>
      <c r="AA85" s="1"/>
      <c r="AB85" s="2">
        <v>2023</v>
      </c>
      <c r="AC85" s="2">
        <v>2023</v>
      </c>
    </row>
    <row r="86" spans="1:29" s="25" customFormat="1" ht="80.099999999999994" customHeight="1" x14ac:dyDescent="0.35">
      <c r="A86" s="2">
        <v>72</v>
      </c>
      <c r="B86" s="2" t="s">
        <v>285</v>
      </c>
      <c r="C86" s="23"/>
      <c r="D86" s="1">
        <f t="shared" si="5"/>
        <v>2501151.2400000002</v>
      </c>
      <c r="E86" s="23"/>
      <c r="F86" s="2"/>
      <c r="G86" s="23"/>
      <c r="H86" s="23"/>
      <c r="I86" s="23"/>
      <c r="J86" s="23"/>
      <c r="K86" s="2">
        <v>1</v>
      </c>
      <c r="L86" s="23">
        <v>2342020.9300000002</v>
      </c>
      <c r="M86" s="23"/>
      <c r="N86" s="23"/>
      <c r="O86" s="24"/>
      <c r="P86" s="23"/>
      <c r="Q86" s="23"/>
      <c r="R86" s="23"/>
      <c r="S86" s="23"/>
      <c r="T86" s="23"/>
      <c r="U86" s="23">
        <v>124000</v>
      </c>
      <c r="V86" s="23">
        <v>35130.31</v>
      </c>
      <c r="W86" s="23"/>
      <c r="X86" s="1"/>
      <c r="Y86" s="23">
        <f t="shared" si="9"/>
        <v>2501151.2400000002</v>
      </c>
      <c r="Z86" s="26"/>
      <c r="AA86" s="1"/>
      <c r="AB86" s="2">
        <v>2023</v>
      </c>
      <c r="AC86" s="2">
        <v>2023</v>
      </c>
    </row>
    <row r="87" spans="1:29" s="25" customFormat="1" ht="80.099999999999994" customHeight="1" x14ac:dyDescent="0.35">
      <c r="A87" s="2">
        <v>73</v>
      </c>
      <c r="B87" s="2" t="s">
        <v>306</v>
      </c>
      <c r="C87" s="23"/>
      <c r="D87" s="1">
        <f t="shared" si="5"/>
        <v>2501151.2400000002</v>
      </c>
      <c r="E87" s="23"/>
      <c r="F87" s="2"/>
      <c r="G87" s="23"/>
      <c r="H87" s="23"/>
      <c r="I87" s="23"/>
      <c r="J87" s="23"/>
      <c r="K87" s="2">
        <v>1</v>
      </c>
      <c r="L87" s="23">
        <v>2342020.9300000002</v>
      </c>
      <c r="M87" s="23"/>
      <c r="N87" s="23"/>
      <c r="O87" s="24"/>
      <c r="P87" s="23"/>
      <c r="Q87" s="23"/>
      <c r="R87" s="23"/>
      <c r="S87" s="23"/>
      <c r="T87" s="23"/>
      <c r="U87" s="23">
        <v>124000</v>
      </c>
      <c r="V87" s="23">
        <v>35130.31</v>
      </c>
      <c r="W87" s="23"/>
      <c r="X87" s="1"/>
      <c r="Y87" s="23">
        <f t="shared" si="9"/>
        <v>2501151.2400000002</v>
      </c>
      <c r="Z87" s="26"/>
      <c r="AA87" s="1"/>
      <c r="AB87" s="2">
        <v>2023</v>
      </c>
      <c r="AC87" s="2">
        <v>2023</v>
      </c>
    </row>
    <row r="88" spans="1:29" s="25" customFormat="1" ht="80.099999999999994" customHeight="1" x14ac:dyDescent="0.35">
      <c r="A88" s="2">
        <v>74</v>
      </c>
      <c r="B88" s="2" t="s">
        <v>286</v>
      </c>
      <c r="C88" s="23"/>
      <c r="D88" s="1">
        <f t="shared" si="5"/>
        <v>2501151.2400000002</v>
      </c>
      <c r="E88" s="23"/>
      <c r="F88" s="2"/>
      <c r="G88" s="23"/>
      <c r="H88" s="23"/>
      <c r="I88" s="23"/>
      <c r="J88" s="23"/>
      <c r="K88" s="2">
        <v>1</v>
      </c>
      <c r="L88" s="23">
        <v>2342020.9300000002</v>
      </c>
      <c r="M88" s="23"/>
      <c r="N88" s="23"/>
      <c r="O88" s="24"/>
      <c r="P88" s="23"/>
      <c r="Q88" s="23"/>
      <c r="R88" s="23"/>
      <c r="S88" s="23"/>
      <c r="T88" s="23"/>
      <c r="U88" s="23">
        <v>124000</v>
      </c>
      <c r="V88" s="23">
        <v>35130.31</v>
      </c>
      <c r="W88" s="23"/>
      <c r="X88" s="1"/>
      <c r="Y88" s="23">
        <f t="shared" si="9"/>
        <v>2501151.2400000002</v>
      </c>
      <c r="Z88" s="26"/>
      <c r="AA88" s="1"/>
      <c r="AB88" s="2">
        <v>2023</v>
      </c>
      <c r="AC88" s="2">
        <v>2023</v>
      </c>
    </row>
    <row r="89" spans="1:29" s="25" customFormat="1" ht="80.099999999999994" customHeight="1" x14ac:dyDescent="0.35">
      <c r="A89" s="2">
        <v>75</v>
      </c>
      <c r="B89" s="2" t="s">
        <v>287</v>
      </c>
      <c r="C89" s="23"/>
      <c r="D89" s="1">
        <f t="shared" si="5"/>
        <v>2501151.2400000002</v>
      </c>
      <c r="E89" s="23"/>
      <c r="F89" s="2"/>
      <c r="G89" s="23"/>
      <c r="H89" s="23"/>
      <c r="I89" s="23"/>
      <c r="J89" s="23"/>
      <c r="K89" s="2">
        <v>1</v>
      </c>
      <c r="L89" s="23">
        <v>2342020.9300000002</v>
      </c>
      <c r="M89" s="23"/>
      <c r="N89" s="23"/>
      <c r="O89" s="24"/>
      <c r="P89" s="23"/>
      <c r="Q89" s="23"/>
      <c r="R89" s="23"/>
      <c r="S89" s="23"/>
      <c r="T89" s="23"/>
      <c r="U89" s="23">
        <v>124000</v>
      </c>
      <c r="V89" s="23">
        <v>35130.31</v>
      </c>
      <c r="W89" s="23"/>
      <c r="X89" s="1"/>
      <c r="Y89" s="23">
        <f t="shared" si="9"/>
        <v>2501151.2400000002</v>
      </c>
      <c r="Z89" s="26"/>
      <c r="AA89" s="1"/>
      <c r="AB89" s="2">
        <v>2023</v>
      </c>
      <c r="AC89" s="2">
        <v>2023</v>
      </c>
    </row>
    <row r="90" spans="1:29" s="25" customFormat="1" ht="80.099999999999994" customHeight="1" x14ac:dyDescent="0.35">
      <c r="A90" s="2">
        <v>76</v>
      </c>
      <c r="B90" s="2" t="s">
        <v>288</v>
      </c>
      <c r="C90" s="23"/>
      <c r="D90" s="1">
        <f t="shared" si="5"/>
        <v>2501151.2400000002</v>
      </c>
      <c r="E90" s="23"/>
      <c r="F90" s="2"/>
      <c r="G90" s="23"/>
      <c r="H90" s="23"/>
      <c r="I90" s="23"/>
      <c r="J90" s="23"/>
      <c r="K90" s="2">
        <v>1</v>
      </c>
      <c r="L90" s="23">
        <v>2342020.9300000002</v>
      </c>
      <c r="M90" s="23"/>
      <c r="N90" s="23"/>
      <c r="O90" s="24"/>
      <c r="P90" s="23"/>
      <c r="Q90" s="23"/>
      <c r="R90" s="23"/>
      <c r="S90" s="23"/>
      <c r="T90" s="23"/>
      <c r="U90" s="23">
        <v>124000</v>
      </c>
      <c r="V90" s="23">
        <v>35130.31</v>
      </c>
      <c r="W90" s="23"/>
      <c r="X90" s="1"/>
      <c r="Y90" s="23">
        <f t="shared" si="9"/>
        <v>2501151.2400000002</v>
      </c>
      <c r="Z90" s="26"/>
      <c r="AA90" s="1"/>
      <c r="AB90" s="2">
        <v>2023</v>
      </c>
      <c r="AC90" s="2">
        <v>2023</v>
      </c>
    </row>
    <row r="91" spans="1:29" s="25" customFormat="1" ht="80.099999999999994" customHeight="1" x14ac:dyDescent="0.35">
      <c r="A91" s="2">
        <v>77</v>
      </c>
      <c r="B91" s="2" t="s">
        <v>289</v>
      </c>
      <c r="C91" s="23"/>
      <c r="D91" s="1">
        <f t="shared" si="5"/>
        <v>2501151.2400000002</v>
      </c>
      <c r="E91" s="23"/>
      <c r="F91" s="2"/>
      <c r="G91" s="23"/>
      <c r="H91" s="23"/>
      <c r="I91" s="23"/>
      <c r="J91" s="23"/>
      <c r="K91" s="2">
        <v>1</v>
      </c>
      <c r="L91" s="23">
        <v>2342020.9300000002</v>
      </c>
      <c r="M91" s="23"/>
      <c r="N91" s="23"/>
      <c r="O91" s="24"/>
      <c r="P91" s="23"/>
      <c r="Q91" s="23"/>
      <c r="R91" s="23"/>
      <c r="S91" s="23"/>
      <c r="T91" s="23"/>
      <c r="U91" s="23">
        <v>124000</v>
      </c>
      <c r="V91" s="23">
        <v>35130.31</v>
      </c>
      <c r="W91" s="23"/>
      <c r="X91" s="1"/>
      <c r="Y91" s="23">
        <f t="shared" si="9"/>
        <v>2501151.2400000002</v>
      </c>
      <c r="Z91" s="26"/>
      <c r="AA91" s="1"/>
      <c r="AB91" s="2">
        <v>2023</v>
      </c>
      <c r="AC91" s="2">
        <v>2023</v>
      </c>
    </row>
    <row r="92" spans="1:29" s="25" customFormat="1" ht="80.099999999999994" customHeight="1" x14ac:dyDescent="0.35">
      <c r="A92" s="2">
        <v>78</v>
      </c>
      <c r="B92" s="2" t="s">
        <v>290</v>
      </c>
      <c r="C92" s="23"/>
      <c r="D92" s="1">
        <f t="shared" si="5"/>
        <v>2501151.2400000002</v>
      </c>
      <c r="E92" s="23"/>
      <c r="F92" s="2"/>
      <c r="G92" s="23"/>
      <c r="H92" s="23"/>
      <c r="I92" s="23"/>
      <c r="J92" s="23"/>
      <c r="K92" s="2">
        <v>1</v>
      </c>
      <c r="L92" s="23">
        <v>2342020.9300000002</v>
      </c>
      <c r="M92" s="23"/>
      <c r="N92" s="23"/>
      <c r="O92" s="24"/>
      <c r="P92" s="23"/>
      <c r="Q92" s="23"/>
      <c r="R92" s="23"/>
      <c r="S92" s="23"/>
      <c r="T92" s="23"/>
      <c r="U92" s="23">
        <v>124000</v>
      </c>
      <c r="V92" s="23">
        <v>35130.31</v>
      </c>
      <c r="W92" s="23"/>
      <c r="X92" s="1"/>
      <c r="Y92" s="23">
        <f t="shared" si="9"/>
        <v>2501151.2400000002</v>
      </c>
      <c r="Z92" s="26"/>
      <c r="AA92" s="1"/>
      <c r="AB92" s="2">
        <v>2023</v>
      </c>
      <c r="AC92" s="2">
        <v>2023</v>
      </c>
    </row>
    <row r="93" spans="1:29" s="25" customFormat="1" ht="80.099999999999994" customHeight="1" x14ac:dyDescent="0.35">
      <c r="A93" s="2">
        <v>79</v>
      </c>
      <c r="B93" s="2" t="s">
        <v>291</v>
      </c>
      <c r="C93" s="23"/>
      <c r="D93" s="1">
        <f t="shared" si="5"/>
        <v>5002302.49</v>
      </c>
      <c r="E93" s="23"/>
      <c r="F93" s="2"/>
      <c r="G93" s="23"/>
      <c r="H93" s="23"/>
      <c r="I93" s="23"/>
      <c r="J93" s="23"/>
      <c r="K93" s="2">
        <v>2</v>
      </c>
      <c r="L93" s="23">
        <v>4684041.8600000003</v>
      </c>
      <c r="M93" s="23"/>
      <c r="N93" s="23"/>
      <c r="O93" s="24"/>
      <c r="P93" s="23"/>
      <c r="Q93" s="23"/>
      <c r="R93" s="23"/>
      <c r="S93" s="23"/>
      <c r="T93" s="23"/>
      <c r="U93" s="23">
        <v>248000</v>
      </c>
      <c r="V93" s="23">
        <v>70260.63</v>
      </c>
      <c r="W93" s="23"/>
      <c r="X93" s="1"/>
      <c r="Y93" s="23">
        <f t="shared" si="9"/>
        <v>5002302.49</v>
      </c>
      <c r="Z93" s="26"/>
      <c r="AA93" s="1"/>
      <c r="AB93" s="2">
        <v>2023</v>
      </c>
      <c r="AC93" s="2">
        <v>2023</v>
      </c>
    </row>
    <row r="94" spans="1:29" s="25" customFormat="1" ht="80.099999999999994" customHeight="1" x14ac:dyDescent="0.35">
      <c r="A94" s="2">
        <v>80</v>
      </c>
      <c r="B94" s="2" t="s">
        <v>292</v>
      </c>
      <c r="C94" s="23"/>
      <c r="D94" s="1">
        <f t="shared" ref="D94:D156" si="10">SUM(E94:W94)-(F94+K94+O94)</f>
        <v>5002302.49</v>
      </c>
      <c r="E94" s="23"/>
      <c r="F94" s="2"/>
      <c r="G94" s="23"/>
      <c r="H94" s="23"/>
      <c r="I94" s="23"/>
      <c r="J94" s="23"/>
      <c r="K94" s="2">
        <v>2</v>
      </c>
      <c r="L94" s="23">
        <v>4684041.8600000003</v>
      </c>
      <c r="M94" s="23"/>
      <c r="N94" s="23"/>
      <c r="O94" s="24"/>
      <c r="P94" s="23"/>
      <c r="Q94" s="23"/>
      <c r="R94" s="23"/>
      <c r="S94" s="23"/>
      <c r="T94" s="23"/>
      <c r="U94" s="23">
        <v>248000</v>
      </c>
      <c r="V94" s="23">
        <v>70260.63</v>
      </c>
      <c r="W94" s="23"/>
      <c r="X94" s="1"/>
      <c r="Y94" s="23">
        <f t="shared" si="9"/>
        <v>5002302.49</v>
      </c>
      <c r="Z94" s="26"/>
      <c r="AA94" s="1"/>
      <c r="AB94" s="2">
        <v>2023</v>
      </c>
      <c r="AC94" s="2">
        <v>2023</v>
      </c>
    </row>
    <row r="95" spans="1:29" s="25" customFormat="1" ht="80.099999999999994" customHeight="1" x14ac:dyDescent="0.35">
      <c r="A95" s="2">
        <v>81</v>
      </c>
      <c r="B95" s="2" t="s">
        <v>243</v>
      </c>
      <c r="C95" s="23"/>
      <c r="D95" s="1">
        <f t="shared" si="10"/>
        <v>3159313.72</v>
      </c>
      <c r="E95" s="23"/>
      <c r="F95" s="2"/>
      <c r="G95" s="23"/>
      <c r="H95" s="23"/>
      <c r="I95" s="23"/>
      <c r="J95" s="23"/>
      <c r="K95" s="2"/>
      <c r="L95" s="23"/>
      <c r="M95" s="23"/>
      <c r="N95" s="23"/>
      <c r="O95" s="24">
        <v>1</v>
      </c>
      <c r="P95" s="23">
        <f>3037801.66*O95</f>
        <v>3037801.66</v>
      </c>
      <c r="Q95" s="23"/>
      <c r="R95" s="23"/>
      <c r="S95" s="23"/>
      <c r="T95" s="23"/>
      <c r="U95" s="23">
        <f>75945.04*O95</f>
        <v>75945.039999999994</v>
      </c>
      <c r="V95" s="23">
        <f>P95*1.5/100</f>
        <v>45567.02</v>
      </c>
      <c r="W95" s="23"/>
      <c r="X95" s="1"/>
      <c r="Y95" s="23"/>
      <c r="Z95" s="26"/>
      <c r="AA95" s="1">
        <f>SUM(P95+U95+V95)</f>
        <v>3159313.72</v>
      </c>
      <c r="AB95" s="2">
        <v>2023</v>
      </c>
      <c r="AC95" s="2">
        <v>2024</v>
      </c>
    </row>
    <row r="96" spans="1:29" s="25" customFormat="1" ht="80.099999999999994" customHeight="1" x14ac:dyDescent="0.35">
      <c r="A96" s="2">
        <v>82</v>
      </c>
      <c r="B96" s="2" t="s">
        <v>184</v>
      </c>
      <c r="C96" s="23"/>
      <c r="D96" s="1">
        <f t="shared" si="10"/>
        <v>1851696.13</v>
      </c>
      <c r="E96" s="23"/>
      <c r="F96" s="2">
        <v>1</v>
      </c>
      <c r="G96" s="23">
        <v>1604744.95</v>
      </c>
      <c r="H96" s="23"/>
      <c r="I96" s="23"/>
      <c r="J96" s="23"/>
      <c r="K96" s="2"/>
      <c r="L96" s="23"/>
      <c r="M96" s="23"/>
      <c r="N96" s="23"/>
      <c r="O96" s="24"/>
      <c r="P96" s="23"/>
      <c r="Q96" s="23"/>
      <c r="R96" s="23"/>
      <c r="S96" s="23"/>
      <c r="T96" s="23"/>
      <c r="U96" s="23">
        <v>222880</v>
      </c>
      <c r="V96" s="23">
        <v>24071.18</v>
      </c>
      <c r="W96" s="23"/>
      <c r="X96" s="1"/>
      <c r="Y96" s="23">
        <v>1851696.13</v>
      </c>
      <c r="Z96" s="26"/>
      <c r="AA96" s="1"/>
      <c r="AB96" s="2">
        <v>2023</v>
      </c>
      <c r="AC96" s="2">
        <v>2023</v>
      </c>
    </row>
    <row r="97" spans="1:29" s="25" customFormat="1" ht="80.099999999999994" customHeight="1" x14ac:dyDescent="0.35">
      <c r="A97" s="2">
        <v>83</v>
      </c>
      <c r="B97" s="2" t="s">
        <v>185</v>
      </c>
      <c r="C97" s="23"/>
      <c r="D97" s="1">
        <f t="shared" si="10"/>
        <v>1713935.38</v>
      </c>
      <c r="E97" s="23"/>
      <c r="F97" s="2">
        <v>1</v>
      </c>
      <c r="G97" s="23">
        <v>1483784.21</v>
      </c>
      <c r="H97" s="23"/>
      <c r="I97" s="23"/>
      <c r="J97" s="23"/>
      <c r="K97" s="2"/>
      <c r="L97" s="23"/>
      <c r="M97" s="23"/>
      <c r="N97" s="23"/>
      <c r="O97" s="24"/>
      <c r="P97" s="23"/>
      <c r="Q97" s="23"/>
      <c r="R97" s="23"/>
      <c r="S97" s="23"/>
      <c r="T97" s="23"/>
      <c r="U97" s="23">
        <v>206079.99</v>
      </c>
      <c r="V97" s="23">
        <v>24071.18</v>
      </c>
      <c r="W97" s="23"/>
      <c r="X97" s="1"/>
      <c r="Y97" s="23">
        <v>1713935.38</v>
      </c>
      <c r="Z97" s="26"/>
      <c r="AA97" s="1"/>
      <c r="AB97" s="2">
        <v>2023</v>
      </c>
      <c r="AC97" s="2">
        <v>2023</v>
      </c>
    </row>
    <row r="98" spans="1:29" s="25" customFormat="1" ht="80.099999999999994" customHeight="1" x14ac:dyDescent="0.35">
      <c r="A98" s="2">
        <v>84</v>
      </c>
      <c r="B98" s="2" t="s">
        <v>31</v>
      </c>
      <c r="C98" s="23"/>
      <c r="D98" s="1">
        <f t="shared" si="10"/>
        <v>16444312.01</v>
      </c>
      <c r="E98" s="23"/>
      <c r="F98" s="2"/>
      <c r="G98" s="23"/>
      <c r="H98" s="23"/>
      <c r="I98" s="23"/>
      <c r="J98" s="23"/>
      <c r="K98" s="1"/>
      <c r="L98" s="23"/>
      <c r="M98" s="23"/>
      <c r="N98" s="23"/>
      <c r="O98" s="24"/>
      <c r="P98" s="23"/>
      <c r="Q98" s="23">
        <v>15453257.550000001</v>
      </c>
      <c r="R98" s="23"/>
      <c r="S98" s="23"/>
      <c r="T98" s="23"/>
      <c r="U98" s="23">
        <v>759255.6</v>
      </c>
      <c r="V98" s="23">
        <v>231798.86</v>
      </c>
      <c r="W98" s="23"/>
      <c r="X98" s="26"/>
      <c r="Y98" s="23"/>
      <c r="Z98" s="26"/>
      <c r="AA98" s="1">
        <f>D98-Y98</f>
        <v>16444312.01</v>
      </c>
      <c r="AB98" s="2">
        <v>2023</v>
      </c>
      <c r="AC98" s="2">
        <v>2023</v>
      </c>
    </row>
    <row r="99" spans="1:29" s="25" customFormat="1" ht="80.099999999999994" customHeight="1" x14ac:dyDescent="0.35">
      <c r="A99" s="2">
        <v>85</v>
      </c>
      <c r="B99" s="2" t="s">
        <v>282</v>
      </c>
      <c r="C99" s="23"/>
      <c r="D99" s="1">
        <f t="shared" si="10"/>
        <v>8374206.5700000003</v>
      </c>
      <c r="E99" s="23"/>
      <c r="F99" s="2"/>
      <c r="G99" s="23"/>
      <c r="H99" s="23"/>
      <c r="I99" s="23"/>
      <c r="J99" s="23"/>
      <c r="K99" s="1"/>
      <c r="L99" s="23"/>
      <c r="M99" s="23"/>
      <c r="N99" s="23"/>
      <c r="O99" s="24">
        <v>2</v>
      </c>
      <c r="P99" s="23">
        <f>4050402.21*O99</f>
        <v>8100804.4199999999</v>
      </c>
      <c r="Q99" s="23"/>
      <c r="R99" s="23"/>
      <c r="S99" s="23"/>
      <c r="T99" s="23"/>
      <c r="U99" s="23">
        <f>75945.04*O99</f>
        <v>151890.07999999999</v>
      </c>
      <c r="V99" s="23">
        <f>P99*1.5/100</f>
        <v>121512.07</v>
      </c>
      <c r="W99" s="23"/>
      <c r="X99" s="26"/>
      <c r="Y99" s="23"/>
      <c r="Z99" s="26"/>
      <c r="AA99" s="1">
        <f>SUM(P99+U99+V99)</f>
        <v>8374206.5700000003</v>
      </c>
      <c r="AB99" s="2">
        <v>2023</v>
      </c>
      <c r="AC99" s="2">
        <v>2024</v>
      </c>
    </row>
    <row r="100" spans="1:29" s="25" customFormat="1" ht="80.099999999999994" customHeight="1" x14ac:dyDescent="0.35">
      <c r="A100" s="2">
        <v>86</v>
      </c>
      <c r="B100" s="2" t="s">
        <v>32</v>
      </c>
      <c r="C100" s="23"/>
      <c r="D100" s="1">
        <f t="shared" si="10"/>
        <v>17350744.07</v>
      </c>
      <c r="E100" s="23">
        <v>1358729.59</v>
      </c>
      <c r="F100" s="2"/>
      <c r="G100" s="23"/>
      <c r="H100" s="23">
        <v>1373701.69</v>
      </c>
      <c r="I100" s="23">
        <v>2475579.15</v>
      </c>
      <c r="J100" s="23">
        <v>2007413.1</v>
      </c>
      <c r="K100" s="1"/>
      <c r="L100" s="23"/>
      <c r="M100" s="23">
        <v>1419470.25</v>
      </c>
      <c r="N100" s="23"/>
      <c r="O100" s="24"/>
      <c r="P100" s="23"/>
      <c r="Q100" s="23"/>
      <c r="R100" s="23">
        <v>4501419.45</v>
      </c>
      <c r="S100" s="23"/>
      <c r="T100" s="23">
        <v>2615303.39</v>
      </c>
      <c r="U100" s="23">
        <v>1362853.2</v>
      </c>
      <c r="V100" s="23">
        <v>236274.25</v>
      </c>
      <c r="W100" s="23"/>
      <c r="X100" s="26"/>
      <c r="Y100" s="23"/>
      <c r="Z100" s="26"/>
      <c r="AA100" s="1">
        <f>D100-Y100</f>
        <v>17350744.07</v>
      </c>
      <c r="AB100" s="2">
        <v>2023</v>
      </c>
      <c r="AC100" s="2">
        <v>2023</v>
      </c>
    </row>
    <row r="101" spans="1:29" s="25" customFormat="1" ht="80.099999999999994" customHeight="1" x14ac:dyDescent="0.35">
      <c r="A101" s="2">
        <v>87</v>
      </c>
      <c r="B101" s="2" t="s">
        <v>186</v>
      </c>
      <c r="C101" s="23"/>
      <c r="D101" s="1">
        <f t="shared" si="10"/>
        <v>4600689.72</v>
      </c>
      <c r="E101" s="23"/>
      <c r="F101" s="2"/>
      <c r="G101" s="23"/>
      <c r="H101" s="23"/>
      <c r="I101" s="23"/>
      <c r="J101" s="23"/>
      <c r="K101" s="1"/>
      <c r="L101" s="23"/>
      <c r="M101" s="23"/>
      <c r="N101" s="23"/>
      <c r="O101" s="24"/>
      <c r="P101" s="23"/>
      <c r="Q101" s="23">
        <v>4380952.38</v>
      </c>
      <c r="R101" s="23"/>
      <c r="S101" s="23"/>
      <c r="T101" s="23"/>
      <c r="U101" s="23">
        <v>219047.62</v>
      </c>
      <c r="V101" s="23">
        <v>689.72</v>
      </c>
      <c r="W101" s="23"/>
      <c r="X101" s="26"/>
      <c r="Y101" s="23">
        <f>SUM(Q101+U101+V101)</f>
        <v>4600689.72</v>
      </c>
      <c r="Z101" s="26"/>
      <c r="AA101" s="1"/>
      <c r="AB101" s="2">
        <v>2023</v>
      </c>
      <c r="AC101" s="2">
        <v>2023</v>
      </c>
    </row>
    <row r="102" spans="1:29" s="25" customFormat="1" ht="80.099999999999994" customHeight="1" x14ac:dyDescent="0.35">
      <c r="A102" s="2">
        <v>88</v>
      </c>
      <c r="B102" s="2" t="s">
        <v>230</v>
      </c>
      <c r="C102" s="23"/>
      <c r="D102" s="1">
        <f t="shared" si="10"/>
        <v>14529984.859999999</v>
      </c>
      <c r="E102" s="23"/>
      <c r="F102" s="2"/>
      <c r="G102" s="23"/>
      <c r="H102" s="23"/>
      <c r="I102" s="23"/>
      <c r="J102" s="23"/>
      <c r="K102" s="1"/>
      <c r="L102" s="23"/>
      <c r="M102" s="23"/>
      <c r="N102" s="23"/>
      <c r="O102" s="24"/>
      <c r="P102" s="23"/>
      <c r="Q102" s="23">
        <v>9506819.4800000004</v>
      </c>
      <c r="R102" s="23"/>
      <c r="S102" s="23">
        <v>3978760.09</v>
      </c>
      <c r="T102" s="23"/>
      <c r="U102" s="23">
        <v>842121.6</v>
      </c>
      <c r="V102" s="23">
        <v>202283.69</v>
      </c>
      <c r="W102" s="23"/>
      <c r="X102" s="26"/>
      <c r="Y102" s="23">
        <v>14529984.859999999</v>
      </c>
      <c r="Z102" s="26"/>
      <c r="AA102" s="1"/>
      <c r="AB102" s="2">
        <v>2023</v>
      </c>
      <c r="AC102" s="2">
        <v>2023</v>
      </c>
    </row>
    <row r="103" spans="1:29" s="25" customFormat="1" ht="80.099999999999994" customHeight="1" x14ac:dyDescent="0.35">
      <c r="A103" s="2">
        <v>89</v>
      </c>
      <c r="B103" s="2" t="s">
        <v>244</v>
      </c>
      <c r="C103" s="23"/>
      <c r="D103" s="1">
        <f t="shared" si="10"/>
        <v>8374206.5700000003</v>
      </c>
      <c r="E103" s="23"/>
      <c r="F103" s="2"/>
      <c r="G103" s="23"/>
      <c r="H103" s="23"/>
      <c r="I103" s="23"/>
      <c r="J103" s="23"/>
      <c r="K103" s="1"/>
      <c r="L103" s="23"/>
      <c r="M103" s="23"/>
      <c r="N103" s="23"/>
      <c r="O103" s="24">
        <v>2</v>
      </c>
      <c r="P103" s="23">
        <f>4050402.21*O103</f>
        <v>8100804.4199999999</v>
      </c>
      <c r="Q103" s="23"/>
      <c r="R103" s="23"/>
      <c r="S103" s="23"/>
      <c r="T103" s="23"/>
      <c r="U103" s="23">
        <f>75945.04*O103</f>
        <v>151890.07999999999</v>
      </c>
      <c r="V103" s="23">
        <f>P103*1.5/100</f>
        <v>121512.07</v>
      </c>
      <c r="W103" s="23"/>
      <c r="X103" s="26"/>
      <c r="Y103" s="23"/>
      <c r="Z103" s="26"/>
      <c r="AA103" s="1">
        <f>SUM(P103+U103+V103)</f>
        <v>8374206.5700000003</v>
      </c>
      <c r="AB103" s="2">
        <v>2023</v>
      </c>
      <c r="AC103" s="2">
        <v>2024</v>
      </c>
    </row>
    <row r="104" spans="1:29" s="25" customFormat="1" ht="80.099999999999994" customHeight="1" x14ac:dyDescent="0.35">
      <c r="A104" s="2">
        <v>90</v>
      </c>
      <c r="B104" s="2" t="s">
        <v>245</v>
      </c>
      <c r="C104" s="23"/>
      <c r="D104" s="1">
        <f t="shared" si="10"/>
        <v>8374206.5700000003</v>
      </c>
      <c r="E104" s="23"/>
      <c r="F104" s="2"/>
      <c r="G104" s="23"/>
      <c r="H104" s="23"/>
      <c r="I104" s="23"/>
      <c r="J104" s="23"/>
      <c r="K104" s="1"/>
      <c r="L104" s="23"/>
      <c r="M104" s="23"/>
      <c r="N104" s="23"/>
      <c r="O104" s="24">
        <v>2</v>
      </c>
      <c r="P104" s="23">
        <f>4050402.21
*O104</f>
        <v>8100804.4199999999</v>
      </c>
      <c r="Q104" s="23"/>
      <c r="R104" s="23"/>
      <c r="S104" s="23"/>
      <c r="T104" s="23"/>
      <c r="U104" s="23">
        <f>75945.04*O104</f>
        <v>151890.07999999999</v>
      </c>
      <c r="V104" s="23">
        <f t="shared" ref="V104:V112" si="11">P104*1.5/100</f>
        <v>121512.07</v>
      </c>
      <c r="W104" s="23"/>
      <c r="X104" s="26"/>
      <c r="Y104" s="23"/>
      <c r="Z104" s="26"/>
      <c r="AA104" s="1">
        <f t="shared" ref="AA104:AA112" si="12">SUM(P104+U104+V104)</f>
        <v>8374206.5700000003</v>
      </c>
      <c r="AB104" s="2">
        <v>2023</v>
      </c>
      <c r="AC104" s="2">
        <v>2024</v>
      </c>
    </row>
    <row r="105" spans="1:29" s="25" customFormat="1" ht="80.099999999999994" customHeight="1" x14ac:dyDescent="0.35">
      <c r="A105" s="2">
        <v>91</v>
      </c>
      <c r="B105" s="2" t="s">
        <v>246</v>
      </c>
      <c r="C105" s="23"/>
      <c r="D105" s="1">
        <f t="shared" si="10"/>
        <v>8374206.5700000003</v>
      </c>
      <c r="E105" s="23"/>
      <c r="F105" s="2"/>
      <c r="G105" s="23"/>
      <c r="H105" s="23"/>
      <c r="I105" s="23"/>
      <c r="J105" s="23"/>
      <c r="K105" s="1"/>
      <c r="L105" s="23"/>
      <c r="M105" s="23"/>
      <c r="N105" s="23"/>
      <c r="O105" s="24">
        <v>2</v>
      </c>
      <c r="P105" s="23">
        <f>4050402.21
*O105</f>
        <v>8100804.4199999999</v>
      </c>
      <c r="Q105" s="23"/>
      <c r="R105" s="23"/>
      <c r="S105" s="23"/>
      <c r="T105" s="23"/>
      <c r="U105" s="23">
        <f>75945.04*O105</f>
        <v>151890.07999999999</v>
      </c>
      <c r="V105" s="23">
        <f t="shared" si="11"/>
        <v>121512.07</v>
      </c>
      <c r="W105" s="23"/>
      <c r="X105" s="26"/>
      <c r="Y105" s="23"/>
      <c r="Z105" s="26"/>
      <c r="AA105" s="1">
        <f t="shared" si="12"/>
        <v>8374206.5700000003</v>
      </c>
      <c r="AB105" s="2">
        <v>2023</v>
      </c>
      <c r="AC105" s="2">
        <v>2024</v>
      </c>
    </row>
    <row r="106" spans="1:29" s="25" customFormat="1" ht="80.099999999999994" customHeight="1" x14ac:dyDescent="0.35">
      <c r="A106" s="2">
        <v>92</v>
      </c>
      <c r="B106" s="2" t="s">
        <v>247</v>
      </c>
      <c r="C106" s="23"/>
      <c r="D106" s="1">
        <f t="shared" si="10"/>
        <v>6318627.4500000002</v>
      </c>
      <c r="E106" s="23"/>
      <c r="F106" s="2"/>
      <c r="G106" s="23"/>
      <c r="H106" s="23"/>
      <c r="I106" s="23"/>
      <c r="J106" s="23"/>
      <c r="K106" s="1"/>
      <c r="L106" s="23"/>
      <c r="M106" s="23"/>
      <c r="N106" s="23"/>
      <c r="O106" s="24">
        <v>2</v>
      </c>
      <c r="P106" s="23">
        <f t="shared" ref="P106:P112" si="13">3037801.66*O106</f>
        <v>6075603.3200000003</v>
      </c>
      <c r="Q106" s="23"/>
      <c r="R106" s="23"/>
      <c r="S106" s="23"/>
      <c r="T106" s="23"/>
      <c r="U106" s="23">
        <f t="shared" ref="U106:U112" si="14">75945.04*O106</f>
        <v>151890.07999999999</v>
      </c>
      <c r="V106" s="23">
        <f t="shared" si="11"/>
        <v>91134.05</v>
      </c>
      <c r="W106" s="23"/>
      <c r="X106" s="26"/>
      <c r="Y106" s="23"/>
      <c r="Z106" s="26"/>
      <c r="AA106" s="1">
        <f t="shared" si="12"/>
        <v>6318627.4500000002</v>
      </c>
      <c r="AB106" s="2">
        <v>2023</v>
      </c>
      <c r="AC106" s="2">
        <v>2024</v>
      </c>
    </row>
    <row r="107" spans="1:29" s="25" customFormat="1" ht="80.099999999999994" customHeight="1" x14ac:dyDescent="0.35">
      <c r="A107" s="2">
        <v>93</v>
      </c>
      <c r="B107" s="2" t="s">
        <v>248</v>
      </c>
      <c r="C107" s="23"/>
      <c r="D107" s="1">
        <f t="shared" si="10"/>
        <v>3159313.72</v>
      </c>
      <c r="E107" s="23"/>
      <c r="F107" s="2"/>
      <c r="G107" s="23"/>
      <c r="H107" s="23"/>
      <c r="I107" s="23"/>
      <c r="J107" s="23"/>
      <c r="K107" s="1"/>
      <c r="L107" s="23"/>
      <c r="M107" s="23"/>
      <c r="N107" s="23"/>
      <c r="O107" s="24">
        <v>1</v>
      </c>
      <c r="P107" s="23">
        <f t="shared" si="13"/>
        <v>3037801.66</v>
      </c>
      <c r="Q107" s="23"/>
      <c r="R107" s="23"/>
      <c r="S107" s="23"/>
      <c r="T107" s="23"/>
      <c r="U107" s="23">
        <f t="shared" si="14"/>
        <v>75945.039999999994</v>
      </c>
      <c r="V107" s="23">
        <f t="shared" si="11"/>
        <v>45567.02</v>
      </c>
      <c r="W107" s="23"/>
      <c r="X107" s="26"/>
      <c r="Y107" s="23"/>
      <c r="Z107" s="26"/>
      <c r="AA107" s="1">
        <f t="shared" si="12"/>
        <v>3159313.72</v>
      </c>
      <c r="AB107" s="2">
        <v>2023</v>
      </c>
      <c r="AC107" s="2">
        <v>2024</v>
      </c>
    </row>
    <row r="108" spans="1:29" s="25" customFormat="1" ht="80.099999999999994" customHeight="1" x14ac:dyDescent="0.35">
      <c r="A108" s="2">
        <v>94</v>
      </c>
      <c r="B108" s="2" t="s">
        <v>249</v>
      </c>
      <c r="C108" s="23"/>
      <c r="D108" s="1">
        <f t="shared" si="10"/>
        <v>6318627.4500000002</v>
      </c>
      <c r="E108" s="23"/>
      <c r="F108" s="2"/>
      <c r="G108" s="23"/>
      <c r="H108" s="23"/>
      <c r="I108" s="23"/>
      <c r="J108" s="23"/>
      <c r="K108" s="1"/>
      <c r="L108" s="23"/>
      <c r="M108" s="23"/>
      <c r="N108" s="23"/>
      <c r="O108" s="24">
        <v>2</v>
      </c>
      <c r="P108" s="23">
        <f t="shared" si="13"/>
        <v>6075603.3200000003</v>
      </c>
      <c r="Q108" s="23"/>
      <c r="R108" s="23"/>
      <c r="S108" s="23"/>
      <c r="T108" s="23"/>
      <c r="U108" s="23">
        <f t="shared" si="14"/>
        <v>151890.07999999999</v>
      </c>
      <c r="V108" s="23">
        <f t="shared" si="11"/>
        <v>91134.05</v>
      </c>
      <c r="W108" s="23"/>
      <c r="X108" s="26"/>
      <c r="Y108" s="23"/>
      <c r="Z108" s="26"/>
      <c r="AA108" s="1">
        <f t="shared" si="12"/>
        <v>6318627.4500000002</v>
      </c>
      <c r="AB108" s="2">
        <v>2023</v>
      </c>
      <c r="AC108" s="2">
        <v>2024</v>
      </c>
    </row>
    <row r="109" spans="1:29" s="25" customFormat="1" ht="80.099999999999994" customHeight="1" x14ac:dyDescent="0.35">
      <c r="A109" s="2">
        <v>95</v>
      </c>
      <c r="B109" s="2" t="s">
        <v>250</v>
      </c>
      <c r="C109" s="23"/>
      <c r="D109" s="1">
        <f t="shared" si="10"/>
        <v>15796568.619999999</v>
      </c>
      <c r="E109" s="23"/>
      <c r="F109" s="2"/>
      <c r="G109" s="23"/>
      <c r="H109" s="23"/>
      <c r="I109" s="23"/>
      <c r="J109" s="23"/>
      <c r="K109" s="1"/>
      <c r="L109" s="23"/>
      <c r="M109" s="23"/>
      <c r="N109" s="23"/>
      <c r="O109" s="24">
        <v>5</v>
      </c>
      <c r="P109" s="23">
        <f t="shared" si="13"/>
        <v>15189008.300000001</v>
      </c>
      <c r="Q109" s="23"/>
      <c r="R109" s="23"/>
      <c r="S109" s="23"/>
      <c r="T109" s="23"/>
      <c r="U109" s="23">
        <f t="shared" si="14"/>
        <v>379725.2</v>
      </c>
      <c r="V109" s="23">
        <f t="shared" si="11"/>
        <v>227835.12</v>
      </c>
      <c r="W109" s="23"/>
      <c r="X109" s="26"/>
      <c r="Y109" s="23"/>
      <c r="Z109" s="26"/>
      <c r="AA109" s="1">
        <f t="shared" si="12"/>
        <v>15796568.619999999</v>
      </c>
      <c r="AB109" s="2">
        <v>2023</v>
      </c>
      <c r="AC109" s="2">
        <v>2024</v>
      </c>
    </row>
    <row r="110" spans="1:29" s="25" customFormat="1" ht="80.099999999999994" customHeight="1" x14ac:dyDescent="0.35">
      <c r="A110" s="2">
        <v>96</v>
      </c>
      <c r="B110" s="2" t="s">
        <v>251</v>
      </c>
      <c r="C110" s="23"/>
      <c r="D110" s="1">
        <f t="shared" si="10"/>
        <v>3159313.72</v>
      </c>
      <c r="E110" s="23"/>
      <c r="F110" s="2"/>
      <c r="G110" s="23"/>
      <c r="H110" s="23"/>
      <c r="I110" s="23"/>
      <c r="J110" s="23"/>
      <c r="K110" s="1"/>
      <c r="L110" s="23"/>
      <c r="M110" s="23"/>
      <c r="N110" s="23"/>
      <c r="O110" s="24">
        <v>1</v>
      </c>
      <c r="P110" s="23">
        <f t="shared" si="13"/>
        <v>3037801.66</v>
      </c>
      <c r="Q110" s="23"/>
      <c r="R110" s="23"/>
      <c r="S110" s="23"/>
      <c r="T110" s="23"/>
      <c r="U110" s="23">
        <f t="shared" si="14"/>
        <v>75945.039999999994</v>
      </c>
      <c r="V110" s="23">
        <f t="shared" si="11"/>
        <v>45567.02</v>
      </c>
      <c r="W110" s="23"/>
      <c r="X110" s="26"/>
      <c r="Y110" s="23"/>
      <c r="Z110" s="26"/>
      <c r="AA110" s="1">
        <f t="shared" si="12"/>
        <v>3159313.72</v>
      </c>
      <c r="AB110" s="2">
        <v>2023</v>
      </c>
      <c r="AC110" s="2">
        <v>2024</v>
      </c>
    </row>
    <row r="111" spans="1:29" s="25" customFormat="1" ht="80.099999999999994" customHeight="1" x14ac:dyDescent="0.35">
      <c r="A111" s="2">
        <v>97</v>
      </c>
      <c r="B111" s="2" t="s">
        <v>252</v>
      </c>
      <c r="C111" s="23"/>
      <c r="D111" s="1">
        <f t="shared" si="10"/>
        <v>6318627.4500000002</v>
      </c>
      <c r="E111" s="23"/>
      <c r="F111" s="2"/>
      <c r="G111" s="23"/>
      <c r="H111" s="23"/>
      <c r="I111" s="23"/>
      <c r="J111" s="23"/>
      <c r="K111" s="1"/>
      <c r="L111" s="23"/>
      <c r="M111" s="23"/>
      <c r="N111" s="23"/>
      <c r="O111" s="24">
        <v>2</v>
      </c>
      <c r="P111" s="23">
        <f t="shared" si="13"/>
        <v>6075603.3200000003</v>
      </c>
      <c r="Q111" s="23"/>
      <c r="R111" s="23"/>
      <c r="S111" s="23"/>
      <c r="T111" s="23"/>
      <c r="U111" s="23">
        <f t="shared" si="14"/>
        <v>151890.07999999999</v>
      </c>
      <c r="V111" s="23">
        <f t="shared" si="11"/>
        <v>91134.05</v>
      </c>
      <c r="W111" s="23"/>
      <c r="X111" s="26"/>
      <c r="Y111" s="23"/>
      <c r="Z111" s="26"/>
      <c r="AA111" s="1">
        <f t="shared" si="12"/>
        <v>6318627.4500000002</v>
      </c>
      <c r="AB111" s="2">
        <v>2023</v>
      </c>
      <c r="AC111" s="2">
        <v>2024</v>
      </c>
    </row>
    <row r="112" spans="1:29" s="25" customFormat="1" ht="80.099999999999994" customHeight="1" x14ac:dyDescent="0.35">
      <c r="A112" s="2">
        <v>98</v>
      </c>
      <c r="B112" s="2" t="s">
        <v>253</v>
      </c>
      <c r="C112" s="23"/>
      <c r="D112" s="1">
        <f t="shared" si="10"/>
        <v>6318627.4500000002</v>
      </c>
      <c r="E112" s="23"/>
      <c r="F112" s="2"/>
      <c r="G112" s="23"/>
      <c r="H112" s="23"/>
      <c r="I112" s="23"/>
      <c r="J112" s="23"/>
      <c r="K112" s="1"/>
      <c r="L112" s="23"/>
      <c r="M112" s="23"/>
      <c r="N112" s="23"/>
      <c r="O112" s="24">
        <v>2</v>
      </c>
      <c r="P112" s="23">
        <f t="shared" si="13"/>
        <v>6075603.3200000003</v>
      </c>
      <c r="Q112" s="23"/>
      <c r="R112" s="23"/>
      <c r="S112" s="23"/>
      <c r="T112" s="23"/>
      <c r="U112" s="23">
        <f t="shared" si="14"/>
        <v>151890.07999999999</v>
      </c>
      <c r="V112" s="23">
        <f t="shared" si="11"/>
        <v>91134.05</v>
      </c>
      <c r="W112" s="23"/>
      <c r="X112" s="26"/>
      <c r="Y112" s="23"/>
      <c r="Z112" s="26"/>
      <c r="AA112" s="1">
        <f t="shared" si="12"/>
        <v>6318627.4500000002</v>
      </c>
      <c r="AB112" s="2">
        <v>2023</v>
      </c>
      <c r="AC112" s="2">
        <v>2024</v>
      </c>
    </row>
    <row r="113" spans="1:29" s="25" customFormat="1" ht="80.099999999999994" customHeight="1" x14ac:dyDescent="0.35">
      <c r="A113" s="2">
        <v>99</v>
      </c>
      <c r="B113" s="2" t="s">
        <v>295</v>
      </c>
      <c r="C113" s="23"/>
      <c r="D113" s="1">
        <v>292420.38</v>
      </c>
      <c r="E113" s="23"/>
      <c r="F113" s="2"/>
      <c r="G113" s="23"/>
      <c r="H113" s="23"/>
      <c r="I113" s="23"/>
      <c r="J113" s="23"/>
      <c r="K113" s="1"/>
      <c r="L113" s="23"/>
      <c r="M113" s="23"/>
      <c r="N113" s="23"/>
      <c r="O113" s="24"/>
      <c r="P113" s="23"/>
      <c r="Q113" s="23"/>
      <c r="R113" s="23"/>
      <c r="S113" s="23"/>
      <c r="T113" s="23"/>
      <c r="U113" s="23">
        <v>292420.38</v>
      </c>
      <c r="V113" s="23"/>
      <c r="W113" s="23"/>
      <c r="X113" s="26"/>
      <c r="Y113" s="23">
        <v>292420.38</v>
      </c>
      <c r="Z113" s="26"/>
      <c r="AA113" s="1"/>
      <c r="AB113" s="2">
        <v>2023</v>
      </c>
      <c r="AC113" s="2">
        <v>2023</v>
      </c>
    </row>
    <row r="114" spans="1:29" s="25" customFormat="1" ht="80.099999999999994" customHeight="1" x14ac:dyDescent="0.35">
      <c r="A114" s="2">
        <v>100</v>
      </c>
      <c r="B114" s="2" t="s">
        <v>294</v>
      </c>
      <c r="C114" s="23"/>
      <c r="D114" s="1">
        <v>216702.42</v>
      </c>
      <c r="E114" s="23"/>
      <c r="F114" s="2"/>
      <c r="G114" s="23"/>
      <c r="H114" s="23"/>
      <c r="I114" s="23"/>
      <c r="J114" s="23"/>
      <c r="K114" s="1"/>
      <c r="L114" s="23"/>
      <c r="M114" s="23"/>
      <c r="N114" s="23"/>
      <c r="O114" s="24"/>
      <c r="P114" s="23"/>
      <c r="Q114" s="23"/>
      <c r="R114" s="23"/>
      <c r="S114" s="23"/>
      <c r="T114" s="23"/>
      <c r="U114" s="23">
        <v>216702.42</v>
      </c>
      <c r="V114" s="23"/>
      <c r="W114" s="23"/>
      <c r="X114" s="26"/>
      <c r="Y114" s="23">
        <v>216702.42</v>
      </c>
      <c r="Z114" s="26"/>
      <c r="AA114" s="1"/>
      <c r="AB114" s="2">
        <v>2023</v>
      </c>
      <c r="AC114" s="2">
        <v>2023</v>
      </c>
    </row>
    <row r="115" spans="1:29" s="25" customFormat="1" ht="80.099999999999994" customHeight="1" x14ac:dyDescent="0.35">
      <c r="A115" s="2">
        <v>101</v>
      </c>
      <c r="B115" s="2" t="s">
        <v>254</v>
      </c>
      <c r="C115" s="23"/>
      <c r="D115" s="1">
        <f t="shared" si="10"/>
        <v>3159313.72</v>
      </c>
      <c r="E115" s="23"/>
      <c r="F115" s="2"/>
      <c r="G115" s="23"/>
      <c r="H115" s="23"/>
      <c r="I115" s="23"/>
      <c r="J115" s="23"/>
      <c r="K115" s="1"/>
      <c r="L115" s="23"/>
      <c r="M115" s="23"/>
      <c r="N115" s="23"/>
      <c r="O115" s="24">
        <v>1</v>
      </c>
      <c r="P115" s="23">
        <f t="shared" ref="P115:P123" si="15">3037801.66*O115</f>
        <v>3037801.66</v>
      </c>
      <c r="Q115" s="23"/>
      <c r="R115" s="23"/>
      <c r="S115" s="23"/>
      <c r="T115" s="23"/>
      <c r="U115" s="23">
        <f>75945.04*O115</f>
        <v>75945.039999999994</v>
      </c>
      <c r="V115" s="23">
        <f>P115*1.5/100</f>
        <v>45567.02</v>
      </c>
      <c r="W115" s="23"/>
      <c r="X115" s="26"/>
      <c r="Y115" s="23"/>
      <c r="Z115" s="26"/>
      <c r="AA115" s="1">
        <f>SUM(P115+U115+V115)</f>
        <v>3159313.72</v>
      </c>
      <c r="AB115" s="2">
        <v>2023</v>
      </c>
      <c r="AC115" s="2">
        <v>2024</v>
      </c>
    </row>
    <row r="116" spans="1:29" s="25" customFormat="1" ht="80.099999999999994" customHeight="1" x14ac:dyDescent="0.35">
      <c r="A116" s="2">
        <v>102</v>
      </c>
      <c r="B116" s="2" t="s">
        <v>255</v>
      </c>
      <c r="C116" s="23"/>
      <c r="D116" s="1">
        <f t="shared" si="10"/>
        <v>6318627.4500000002</v>
      </c>
      <c r="E116" s="23"/>
      <c r="F116" s="2"/>
      <c r="G116" s="23"/>
      <c r="H116" s="23"/>
      <c r="I116" s="23"/>
      <c r="J116" s="23"/>
      <c r="K116" s="1"/>
      <c r="L116" s="23"/>
      <c r="M116" s="23"/>
      <c r="N116" s="23"/>
      <c r="O116" s="24">
        <v>2</v>
      </c>
      <c r="P116" s="23">
        <f t="shared" si="15"/>
        <v>6075603.3200000003</v>
      </c>
      <c r="Q116" s="23"/>
      <c r="R116" s="23"/>
      <c r="S116" s="23"/>
      <c r="T116" s="23"/>
      <c r="U116" s="23">
        <f t="shared" ref="U116:U122" si="16">75945.04*O116</f>
        <v>151890.07999999999</v>
      </c>
      <c r="V116" s="23">
        <f t="shared" ref="V116:V123" si="17">P116*1.5/100</f>
        <v>91134.05</v>
      </c>
      <c r="W116" s="23"/>
      <c r="X116" s="26"/>
      <c r="Y116" s="23"/>
      <c r="Z116" s="26"/>
      <c r="AA116" s="1">
        <f t="shared" ref="AA116:AA123" si="18">SUM(P116+U116+V116)</f>
        <v>6318627.4500000002</v>
      </c>
      <c r="AB116" s="2">
        <v>2023</v>
      </c>
      <c r="AC116" s="2">
        <v>2024</v>
      </c>
    </row>
    <row r="117" spans="1:29" s="25" customFormat="1" ht="80.099999999999994" customHeight="1" x14ac:dyDescent="0.35">
      <c r="A117" s="2">
        <v>103</v>
      </c>
      <c r="B117" s="2" t="s">
        <v>256</v>
      </c>
      <c r="C117" s="23"/>
      <c r="D117" s="1">
        <f t="shared" si="10"/>
        <v>6318627.4500000002</v>
      </c>
      <c r="E117" s="23"/>
      <c r="F117" s="2"/>
      <c r="G117" s="23"/>
      <c r="H117" s="23"/>
      <c r="I117" s="23"/>
      <c r="J117" s="23"/>
      <c r="K117" s="1"/>
      <c r="L117" s="23"/>
      <c r="M117" s="23"/>
      <c r="N117" s="23"/>
      <c r="O117" s="24">
        <v>2</v>
      </c>
      <c r="P117" s="23">
        <f t="shared" si="15"/>
        <v>6075603.3200000003</v>
      </c>
      <c r="Q117" s="23"/>
      <c r="R117" s="23"/>
      <c r="S117" s="23"/>
      <c r="T117" s="23"/>
      <c r="U117" s="23">
        <f t="shared" si="16"/>
        <v>151890.07999999999</v>
      </c>
      <c r="V117" s="23">
        <f t="shared" si="17"/>
        <v>91134.05</v>
      </c>
      <c r="W117" s="23"/>
      <c r="X117" s="26"/>
      <c r="Y117" s="23"/>
      <c r="Z117" s="26"/>
      <c r="AA117" s="1">
        <f t="shared" si="18"/>
        <v>6318627.4500000002</v>
      </c>
      <c r="AB117" s="2">
        <v>2023</v>
      </c>
      <c r="AC117" s="2">
        <v>2024</v>
      </c>
    </row>
    <row r="118" spans="1:29" s="25" customFormat="1" ht="80.099999999999994" customHeight="1" x14ac:dyDescent="0.35">
      <c r="A118" s="2">
        <v>104</v>
      </c>
      <c r="B118" s="2" t="s">
        <v>257</v>
      </c>
      <c r="C118" s="23"/>
      <c r="D118" s="1">
        <f t="shared" si="10"/>
        <v>6318627.4500000002</v>
      </c>
      <c r="E118" s="23"/>
      <c r="F118" s="2"/>
      <c r="G118" s="23"/>
      <c r="H118" s="23"/>
      <c r="I118" s="23"/>
      <c r="J118" s="23"/>
      <c r="K118" s="1"/>
      <c r="L118" s="23"/>
      <c r="M118" s="23"/>
      <c r="N118" s="23"/>
      <c r="O118" s="24">
        <v>2</v>
      </c>
      <c r="P118" s="23">
        <f t="shared" si="15"/>
        <v>6075603.3200000003</v>
      </c>
      <c r="Q118" s="23"/>
      <c r="R118" s="23"/>
      <c r="S118" s="23"/>
      <c r="T118" s="23"/>
      <c r="U118" s="23">
        <f t="shared" si="16"/>
        <v>151890.07999999999</v>
      </c>
      <c r="V118" s="23">
        <f t="shared" si="17"/>
        <v>91134.05</v>
      </c>
      <c r="W118" s="23"/>
      <c r="X118" s="26"/>
      <c r="Y118" s="23"/>
      <c r="Z118" s="26"/>
      <c r="AA118" s="1">
        <f t="shared" si="18"/>
        <v>6318627.4500000002</v>
      </c>
      <c r="AB118" s="2">
        <v>2023</v>
      </c>
      <c r="AC118" s="2">
        <v>2024</v>
      </c>
    </row>
    <row r="119" spans="1:29" s="25" customFormat="1" ht="80.099999999999994" customHeight="1" x14ac:dyDescent="0.35">
      <c r="A119" s="2">
        <v>105</v>
      </c>
      <c r="B119" s="2" t="s">
        <v>258</v>
      </c>
      <c r="C119" s="23"/>
      <c r="D119" s="1">
        <f t="shared" si="10"/>
        <v>3159313.72</v>
      </c>
      <c r="E119" s="23"/>
      <c r="F119" s="2"/>
      <c r="G119" s="23"/>
      <c r="H119" s="23"/>
      <c r="I119" s="23"/>
      <c r="J119" s="23"/>
      <c r="K119" s="1"/>
      <c r="L119" s="23"/>
      <c r="M119" s="23"/>
      <c r="N119" s="23"/>
      <c r="O119" s="24">
        <v>1</v>
      </c>
      <c r="P119" s="23">
        <f t="shared" si="15"/>
        <v>3037801.66</v>
      </c>
      <c r="Q119" s="23"/>
      <c r="R119" s="23"/>
      <c r="S119" s="23"/>
      <c r="T119" s="23"/>
      <c r="U119" s="23">
        <f t="shared" si="16"/>
        <v>75945.039999999994</v>
      </c>
      <c r="V119" s="23">
        <f t="shared" si="17"/>
        <v>45567.02</v>
      </c>
      <c r="W119" s="23"/>
      <c r="X119" s="26"/>
      <c r="Y119" s="23"/>
      <c r="Z119" s="26"/>
      <c r="AA119" s="1">
        <f t="shared" si="18"/>
        <v>3159313.72</v>
      </c>
      <c r="AB119" s="2">
        <v>2023</v>
      </c>
      <c r="AC119" s="2">
        <v>2024</v>
      </c>
    </row>
    <row r="120" spans="1:29" s="25" customFormat="1" ht="80.099999999999994" customHeight="1" x14ac:dyDescent="0.35">
      <c r="A120" s="2">
        <v>106</v>
      </c>
      <c r="B120" s="2" t="s">
        <v>259</v>
      </c>
      <c r="C120" s="23"/>
      <c r="D120" s="1">
        <f t="shared" si="10"/>
        <v>9477941.1699999999</v>
      </c>
      <c r="E120" s="23"/>
      <c r="F120" s="2"/>
      <c r="G120" s="23"/>
      <c r="H120" s="23"/>
      <c r="I120" s="23"/>
      <c r="J120" s="23"/>
      <c r="K120" s="1"/>
      <c r="L120" s="23"/>
      <c r="M120" s="23"/>
      <c r="N120" s="23"/>
      <c r="O120" s="24">
        <v>3</v>
      </c>
      <c r="P120" s="23">
        <f t="shared" si="15"/>
        <v>9113404.9800000004</v>
      </c>
      <c r="Q120" s="23"/>
      <c r="R120" s="23"/>
      <c r="S120" s="23"/>
      <c r="T120" s="23"/>
      <c r="U120" s="23">
        <f t="shared" si="16"/>
        <v>227835.12</v>
      </c>
      <c r="V120" s="23">
        <f t="shared" si="17"/>
        <v>136701.07</v>
      </c>
      <c r="W120" s="23"/>
      <c r="X120" s="26"/>
      <c r="Y120" s="23"/>
      <c r="Z120" s="26"/>
      <c r="AA120" s="1">
        <f t="shared" si="18"/>
        <v>9477941.1699999999</v>
      </c>
      <c r="AB120" s="2">
        <v>2023</v>
      </c>
      <c r="AC120" s="2">
        <v>2024</v>
      </c>
    </row>
    <row r="121" spans="1:29" s="25" customFormat="1" ht="80.099999999999994" customHeight="1" x14ac:dyDescent="0.35">
      <c r="A121" s="2">
        <v>107</v>
      </c>
      <c r="B121" s="2" t="s">
        <v>260</v>
      </c>
      <c r="C121" s="23"/>
      <c r="D121" s="1">
        <f t="shared" si="10"/>
        <v>3159313.72</v>
      </c>
      <c r="E121" s="23"/>
      <c r="F121" s="2"/>
      <c r="G121" s="23"/>
      <c r="H121" s="23"/>
      <c r="I121" s="23"/>
      <c r="J121" s="23"/>
      <c r="K121" s="1"/>
      <c r="L121" s="23"/>
      <c r="M121" s="23"/>
      <c r="N121" s="23"/>
      <c r="O121" s="24">
        <v>1</v>
      </c>
      <c r="P121" s="23">
        <f t="shared" si="15"/>
        <v>3037801.66</v>
      </c>
      <c r="Q121" s="23"/>
      <c r="R121" s="23"/>
      <c r="S121" s="23"/>
      <c r="T121" s="23"/>
      <c r="U121" s="23">
        <f t="shared" si="16"/>
        <v>75945.039999999994</v>
      </c>
      <c r="V121" s="23">
        <f t="shared" si="17"/>
        <v>45567.02</v>
      </c>
      <c r="W121" s="23"/>
      <c r="X121" s="26"/>
      <c r="Y121" s="23"/>
      <c r="Z121" s="26"/>
      <c r="AA121" s="1">
        <f t="shared" si="18"/>
        <v>3159313.72</v>
      </c>
      <c r="AB121" s="2">
        <v>2023</v>
      </c>
      <c r="AC121" s="2">
        <v>2024</v>
      </c>
    </row>
    <row r="122" spans="1:29" s="25" customFormat="1" ht="80.099999999999994" customHeight="1" x14ac:dyDescent="0.35">
      <c r="A122" s="2">
        <v>108</v>
      </c>
      <c r="B122" s="2" t="s">
        <v>261</v>
      </c>
      <c r="C122" s="23"/>
      <c r="D122" s="1">
        <f t="shared" si="10"/>
        <v>6318627.4500000002</v>
      </c>
      <c r="E122" s="23"/>
      <c r="F122" s="2"/>
      <c r="G122" s="23"/>
      <c r="H122" s="23"/>
      <c r="I122" s="23"/>
      <c r="J122" s="23"/>
      <c r="K122" s="1"/>
      <c r="L122" s="23"/>
      <c r="M122" s="23"/>
      <c r="N122" s="23"/>
      <c r="O122" s="24">
        <v>2</v>
      </c>
      <c r="P122" s="23">
        <f t="shared" si="15"/>
        <v>6075603.3200000003</v>
      </c>
      <c r="Q122" s="23"/>
      <c r="R122" s="23"/>
      <c r="S122" s="23"/>
      <c r="T122" s="23"/>
      <c r="U122" s="23">
        <f t="shared" si="16"/>
        <v>151890.07999999999</v>
      </c>
      <c r="V122" s="23">
        <f t="shared" si="17"/>
        <v>91134.05</v>
      </c>
      <c r="W122" s="23"/>
      <c r="X122" s="26"/>
      <c r="Y122" s="23"/>
      <c r="Z122" s="26"/>
      <c r="AA122" s="1">
        <f t="shared" si="18"/>
        <v>6318627.4500000002</v>
      </c>
      <c r="AB122" s="2">
        <v>2023</v>
      </c>
      <c r="AC122" s="2">
        <v>2024</v>
      </c>
    </row>
    <row r="123" spans="1:29" s="25" customFormat="1" ht="80.099999999999994" customHeight="1" x14ac:dyDescent="0.35">
      <c r="A123" s="2">
        <v>109</v>
      </c>
      <c r="B123" s="2" t="s">
        <v>262</v>
      </c>
      <c r="C123" s="23"/>
      <c r="D123" s="1">
        <f t="shared" si="10"/>
        <v>6318627.4500000002</v>
      </c>
      <c r="E123" s="23"/>
      <c r="F123" s="2"/>
      <c r="G123" s="23"/>
      <c r="H123" s="23"/>
      <c r="I123" s="23"/>
      <c r="J123" s="23"/>
      <c r="K123" s="1"/>
      <c r="L123" s="23"/>
      <c r="M123" s="23"/>
      <c r="N123" s="23"/>
      <c r="O123" s="24">
        <v>2</v>
      </c>
      <c r="P123" s="23">
        <f t="shared" si="15"/>
        <v>6075603.3200000003</v>
      </c>
      <c r="Q123" s="23"/>
      <c r="R123" s="23"/>
      <c r="S123" s="23"/>
      <c r="T123" s="23"/>
      <c r="U123" s="23">
        <f>75945.04*O123</f>
        <v>151890.07999999999</v>
      </c>
      <c r="V123" s="23">
        <f t="shared" si="17"/>
        <v>91134.05</v>
      </c>
      <c r="W123" s="23"/>
      <c r="X123" s="26"/>
      <c r="Y123" s="23"/>
      <c r="Z123" s="26"/>
      <c r="AA123" s="1">
        <f t="shared" si="18"/>
        <v>6318627.4500000002</v>
      </c>
      <c r="AB123" s="2">
        <v>2023</v>
      </c>
      <c r="AC123" s="2">
        <v>2024</v>
      </c>
    </row>
    <row r="124" spans="1:29" s="25" customFormat="1" ht="80.099999999999994" customHeight="1" x14ac:dyDescent="0.35">
      <c r="A124" s="2">
        <v>110</v>
      </c>
      <c r="B124" s="2" t="s">
        <v>68</v>
      </c>
      <c r="C124" s="23"/>
      <c r="D124" s="1">
        <f t="shared" si="10"/>
        <v>11428995.189999999</v>
      </c>
      <c r="E124" s="23">
        <v>1612672.93</v>
      </c>
      <c r="F124" s="2"/>
      <c r="G124" s="23"/>
      <c r="H124" s="23">
        <v>1630443.28</v>
      </c>
      <c r="I124" s="23">
        <v>2938259.03</v>
      </c>
      <c r="J124" s="23">
        <v>2382593.85</v>
      </c>
      <c r="K124" s="1"/>
      <c r="L124" s="23"/>
      <c r="M124" s="23">
        <v>1684765.88</v>
      </c>
      <c r="N124" s="23"/>
      <c r="O124" s="24"/>
      <c r="P124" s="23"/>
      <c r="Q124" s="23"/>
      <c r="R124" s="23"/>
      <c r="S124" s="23"/>
      <c r="T124" s="23"/>
      <c r="U124" s="23">
        <v>1026529.2</v>
      </c>
      <c r="V124" s="23">
        <v>153731.01999999999</v>
      </c>
      <c r="W124" s="23"/>
      <c r="X124" s="26"/>
      <c r="Y124" s="23"/>
      <c r="Z124" s="26"/>
      <c r="AA124" s="1">
        <f>D124-Y124</f>
        <v>11428995.189999999</v>
      </c>
      <c r="AB124" s="2">
        <v>2023</v>
      </c>
      <c r="AC124" s="2">
        <v>2023</v>
      </c>
    </row>
    <row r="125" spans="1:29" s="25" customFormat="1" ht="80.099999999999994" customHeight="1" x14ac:dyDescent="0.35">
      <c r="A125" s="2">
        <v>111</v>
      </c>
      <c r="B125" s="2" t="s">
        <v>33</v>
      </c>
      <c r="C125" s="23"/>
      <c r="D125" s="1">
        <f t="shared" si="10"/>
        <v>16963301.84</v>
      </c>
      <c r="E125" s="23"/>
      <c r="F125" s="2"/>
      <c r="G125" s="23"/>
      <c r="H125" s="23"/>
      <c r="I125" s="23"/>
      <c r="J125" s="23"/>
      <c r="K125" s="1"/>
      <c r="L125" s="23"/>
      <c r="M125" s="23"/>
      <c r="N125" s="23"/>
      <c r="O125" s="24"/>
      <c r="P125" s="23"/>
      <c r="Q125" s="23">
        <v>15585453.24</v>
      </c>
      <c r="R125" s="23"/>
      <c r="S125" s="23"/>
      <c r="T125" s="23"/>
      <c r="U125" s="23">
        <v>1144066.8</v>
      </c>
      <c r="V125" s="23">
        <v>233781.8</v>
      </c>
      <c r="W125" s="23"/>
      <c r="X125" s="26"/>
      <c r="Y125" s="23"/>
      <c r="Z125" s="26"/>
      <c r="AA125" s="1">
        <f>D125-Y125</f>
        <v>16963301.84</v>
      </c>
      <c r="AB125" s="2">
        <v>2023</v>
      </c>
      <c r="AC125" s="2">
        <v>2023</v>
      </c>
    </row>
    <row r="126" spans="1:29" s="25" customFormat="1" ht="80.099999999999994" customHeight="1" x14ac:dyDescent="0.35">
      <c r="A126" s="2">
        <v>112</v>
      </c>
      <c r="B126" s="2" t="s">
        <v>34</v>
      </c>
      <c r="C126" s="23"/>
      <c r="D126" s="1">
        <f t="shared" si="10"/>
        <v>9269307.7200000007</v>
      </c>
      <c r="E126" s="23">
        <v>631171.6</v>
      </c>
      <c r="F126" s="2"/>
      <c r="G126" s="23"/>
      <c r="H126" s="23">
        <v>638126.6</v>
      </c>
      <c r="I126" s="23">
        <v>1149982.5</v>
      </c>
      <c r="J126" s="23">
        <v>5197953</v>
      </c>
      <c r="K126" s="1"/>
      <c r="L126" s="23"/>
      <c r="M126" s="23">
        <v>659387.5</v>
      </c>
      <c r="N126" s="23"/>
      <c r="O126" s="24"/>
      <c r="P126" s="23"/>
      <c r="Q126" s="23"/>
      <c r="R126" s="23"/>
      <c r="S126" s="23"/>
      <c r="T126" s="23"/>
      <c r="U126" s="23">
        <v>868537.2</v>
      </c>
      <c r="V126" s="23">
        <v>124149.32</v>
      </c>
      <c r="W126" s="23"/>
      <c r="X126" s="26"/>
      <c r="Y126" s="26"/>
      <c r="Z126" s="26"/>
      <c r="AA126" s="1">
        <f>D126-Y126</f>
        <v>9269307.7200000007</v>
      </c>
      <c r="AB126" s="2">
        <v>2023</v>
      </c>
      <c r="AC126" s="2">
        <v>2023</v>
      </c>
    </row>
    <row r="127" spans="1:29" s="25" customFormat="1" ht="80.099999999999994" customHeight="1" x14ac:dyDescent="0.35">
      <c r="A127" s="2">
        <v>113</v>
      </c>
      <c r="B127" s="2" t="s">
        <v>263</v>
      </c>
      <c r="C127" s="23"/>
      <c r="D127" s="1">
        <f t="shared" si="10"/>
        <v>6318627.4500000002</v>
      </c>
      <c r="E127" s="23"/>
      <c r="F127" s="2"/>
      <c r="G127" s="23"/>
      <c r="H127" s="23"/>
      <c r="I127" s="23"/>
      <c r="J127" s="23"/>
      <c r="K127" s="1"/>
      <c r="L127" s="23"/>
      <c r="M127" s="23"/>
      <c r="N127" s="23"/>
      <c r="O127" s="24">
        <v>2</v>
      </c>
      <c r="P127" s="23">
        <f t="shared" ref="P127:P134" si="19">3037801.66*O127</f>
        <v>6075603.3200000003</v>
      </c>
      <c r="Q127" s="23"/>
      <c r="R127" s="23"/>
      <c r="S127" s="23"/>
      <c r="T127" s="23"/>
      <c r="U127" s="23">
        <f>75945.04*O127</f>
        <v>151890.07999999999</v>
      </c>
      <c r="V127" s="23">
        <f>P127*1.5/100</f>
        <v>91134.05</v>
      </c>
      <c r="W127" s="23"/>
      <c r="X127" s="26"/>
      <c r="Y127" s="26"/>
      <c r="Z127" s="26"/>
      <c r="AA127" s="1">
        <f>SUM(P127+U127+V127)</f>
        <v>6318627.4500000002</v>
      </c>
      <c r="AB127" s="2">
        <v>2023</v>
      </c>
      <c r="AC127" s="2">
        <v>2024</v>
      </c>
    </row>
    <row r="128" spans="1:29" s="25" customFormat="1" ht="80.099999999999994" customHeight="1" x14ac:dyDescent="0.35">
      <c r="A128" s="2">
        <v>114</v>
      </c>
      <c r="B128" s="2" t="s">
        <v>264</v>
      </c>
      <c r="C128" s="23"/>
      <c r="D128" s="1">
        <f t="shared" si="10"/>
        <v>6318627.4500000002</v>
      </c>
      <c r="E128" s="23"/>
      <c r="F128" s="2"/>
      <c r="G128" s="23"/>
      <c r="H128" s="23"/>
      <c r="I128" s="23"/>
      <c r="J128" s="23"/>
      <c r="K128" s="1"/>
      <c r="L128" s="23"/>
      <c r="M128" s="23"/>
      <c r="N128" s="23"/>
      <c r="O128" s="24">
        <v>2</v>
      </c>
      <c r="P128" s="23">
        <f t="shared" si="19"/>
        <v>6075603.3200000003</v>
      </c>
      <c r="Q128" s="23"/>
      <c r="R128" s="23"/>
      <c r="S128" s="23"/>
      <c r="T128" s="23"/>
      <c r="U128" s="23">
        <f t="shared" ref="U128:U134" si="20">75945.04*O128</f>
        <v>151890.07999999999</v>
      </c>
      <c r="V128" s="23">
        <f t="shared" ref="V128:V134" si="21">P128*1.5/100</f>
        <v>91134.05</v>
      </c>
      <c r="W128" s="23"/>
      <c r="X128" s="26"/>
      <c r="Y128" s="26"/>
      <c r="Z128" s="26"/>
      <c r="AA128" s="1">
        <f t="shared" ref="AA128:AA134" si="22">SUM(P128+U128+V128)</f>
        <v>6318627.4500000002</v>
      </c>
      <c r="AB128" s="2">
        <v>2023</v>
      </c>
      <c r="AC128" s="2">
        <v>2024</v>
      </c>
    </row>
    <row r="129" spans="1:29" s="25" customFormat="1" ht="80.099999999999994" customHeight="1" x14ac:dyDescent="0.35">
      <c r="A129" s="2">
        <v>115</v>
      </c>
      <c r="B129" s="2" t="s">
        <v>265</v>
      </c>
      <c r="C129" s="23"/>
      <c r="D129" s="1">
        <f t="shared" si="10"/>
        <v>12637254.9</v>
      </c>
      <c r="E129" s="23"/>
      <c r="F129" s="2"/>
      <c r="G129" s="23"/>
      <c r="H129" s="23"/>
      <c r="I129" s="23"/>
      <c r="J129" s="23"/>
      <c r="K129" s="1"/>
      <c r="L129" s="23"/>
      <c r="M129" s="23"/>
      <c r="N129" s="23"/>
      <c r="O129" s="24">
        <v>4</v>
      </c>
      <c r="P129" s="23">
        <f t="shared" si="19"/>
        <v>12151206.640000001</v>
      </c>
      <c r="Q129" s="23"/>
      <c r="R129" s="23"/>
      <c r="S129" s="23"/>
      <c r="T129" s="23"/>
      <c r="U129" s="23">
        <f t="shared" si="20"/>
        <v>303780.15999999997</v>
      </c>
      <c r="V129" s="23">
        <f t="shared" si="21"/>
        <v>182268.1</v>
      </c>
      <c r="W129" s="23"/>
      <c r="X129" s="26"/>
      <c r="Y129" s="26"/>
      <c r="Z129" s="26"/>
      <c r="AA129" s="1">
        <f t="shared" si="22"/>
        <v>12637254.9</v>
      </c>
      <c r="AB129" s="2">
        <v>2023</v>
      </c>
      <c r="AC129" s="2">
        <v>2024</v>
      </c>
    </row>
    <row r="130" spans="1:29" s="25" customFormat="1" ht="80.099999999999994" customHeight="1" x14ac:dyDescent="0.35">
      <c r="A130" s="2">
        <v>116</v>
      </c>
      <c r="B130" s="2" t="s">
        <v>266</v>
      </c>
      <c r="C130" s="23"/>
      <c r="D130" s="1">
        <f t="shared" si="10"/>
        <v>3159313.72</v>
      </c>
      <c r="E130" s="23"/>
      <c r="F130" s="2"/>
      <c r="G130" s="23"/>
      <c r="H130" s="23"/>
      <c r="I130" s="23"/>
      <c r="J130" s="23"/>
      <c r="K130" s="1"/>
      <c r="L130" s="23"/>
      <c r="M130" s="23"/>
      <c r="N130" s="23"/>
      <c r="O130" s="24">
        <v>1</v>
      </c>
      <c r="P130" s="23">
        <f t="shared" si="19"/>
        <v>3037801.66</v>
      </c>
      <c r="Q130" s="23"/>
      <c r="R130" s="23"/>
      <c r="S130" s="23"/>
      <c r="T130" s="23"/>
      <c r="U130" s="23">
        <f t="shared" si="20"/>
        <v>75945.039999999994</v>
      </c>
      <c r="V130" s="23">
        <f t="shared" si="21"/>
        <v>45567.02</v>
      </c>
      <c r="W130" s="23"/>
      <c r="X130" s="26"/>
      <c r="Y130" s="26"/>
      <c r="Z130" s="26"/>
      <c r="AA130" s="1">
        <f t="shared" si="22"/>
        <v>3159313.72</v>
      </c>
      <c r="AB130" s="2">
        <v>2023</v>
      </c>
      <c r="AC130" s="2">
        <v>2024</v>
      </c>
    </row>
    <row r="131" spans="1:29" s="25" customFormat="1" ht="80.099999999999994" customHeight="1" x14ac:dyDescent="0.35">
      <c r="A131" s="2">
        <v>117</v>
      </c>
      <c r="B131" s="2" t="s">
        <v>267</v>
      </c>
      <c r="C131" s="23"/>
      <c r="D131" s="1">
        <f t="shared" si="10"/>
        <v>12637254.9</v>
      </c>
      <c r="E131" s="23"/>
      <c r="F131" s="2"/>
      <c r="G131" s="23"/>
      <c r="H131" s="23"/>
      <c r="I131" s="23"/>
      <c r="J131" s="23"/>
      <c r="K131" s="1"/>
      <c r="L131" s="23"/>
      <c r="M131" s="23"/>
      <c r="N131" s="23"/>
      <c r="O131" s="24">
        <v>4</v>
      </c>
      <c r="P131" s="23">
        <f t="shared" si="19"/>
        <v>12151206.640000001</v>
      </c>
      <c r="Q131" s="23"/>
      <c r="R131" s="23"/>
      <c r="S131" s="23"/>
      <c r="T131" s="23"/>
      <c r="U131" s="23">
        <f t="shared" si="20"/>
        <v>303780.15999999997</v>
      </c>
      <c r="V131" s="23">
        <f t="shared" si="21"/>
        <v>182268.1</v>
      </c>
      <c r="W131" s="23"/>
      <c r="X131" s="26"/>
      <c r="Y131" s="26"/>
      <c r="Z131" s="26"/>
      <c r="AA131" s="1">
        <f t="shared" si="22"/>
        <v>12637254.9</v>
      </c>
      <c r="AB131" s="2">
        <v>2023</v>
      </c>
      <c r="AC131" s="2">
        <v>2024</v>
      </c>
    </row>
    <row r="132" spans="1:29" s="25" customFormat="1" ht="80.099999999999994" customHeight="1" x14ac:dyDescent="0.35">
      <c r="A132" s="2">
        <v>118</v>
      </c>
      <c r="B132" s="2" t="s">
        <v>268</v>
      </c>
      <c r="C132" s="23"/>
      <c r="D132" s="1">
        <f t="shared" si="10"/>
        <v>3159313.72</v>
      </c>
      <c r="E132" s="23"/>
      <c r="F132" s="2"/>
      <c r="G132" s="23"/>
      <c r="H132" s="23"/>
      <c r="I132" s="23"/>
      <c r="J132" s="23"/>
      <c r="K132" s="1"/>
      <c r="L132" s="23"/>
      <c r="M132" s="23"/>
      <c r="N132" s="23"/>
      <c r="O132" s="24">
        <v>1</v>
      </c>
      <c r="P132" s="23">
        <f t="shared" si="19"/>
        <v>3037801.66</v>
      </c>
      <c r="Q132" s="23"/>
      <c r="R132" s="23"/>
      <c r="S132" s="23"/>
      <c r="T132" s="23"/>
      <c r="U132" s="23">
        <f t="shared" si="20"/>
        <v>75945.039999999994</v>
      </c>
      <c r="V132" s="23">
        <f t="shared" si="21"/>
        <v>45567.02</v>
      </c>
      <c r="W132" s="23"/>
      <c r="X132" s="26"/>
      <c r="Y132" s="26"/>
      <c r="Z132" s="26"/>
      <c r="AA132" s="1">
        <f t="shared" si="22"/>
        <v>3159313.72</v>
      </c>
      <c r="AB132" s="2">
        <v>2023</v>
      </c>
      <c r="AC132" s="2">
        <v>2024</v>
      </c>
    </row>
    <row r="133" spans="1:29" s="25" customFormat="1" ht="80.099999999999994" customHeight="1" x14ac:dyDescent="0.35">
      <c r="A133" s="2">
        <v>119</v>
      </c>
      <c r="B133" s="2" t="s">
        <v>269</v>
      </c>
      <c r="C133" s="23"/>
      <c r="D133" s="1">
        <f t="shared" si="10"/>
        <v>6318627.4500000002</v>
      </c>
      <c r="E133" s="23"/>
      <c r="F133" s="2"/>
      <c r="G133" s="23"/>
      <c r="H133" s="23"/>
      <c r="I133" s="23"/>
      <c r="J133" s="23"/>
      <c r="K133" s="1"/>
      <c r="L133" s="23"/>
      <c r="M133" s="23"/>
      <c r="N133" s="23"/>
      <c r="O133" s="24">
        <v>2</v>
      </c>
      <c r="P133" s="23">
        <f t="shared" si="19"/>
        <v>6075603.3200000003</v>
      </c>
      <c r="Q133" s="23"/>
      <c r="R133" s="23"/>
      <c r="S133" s="23"/>
      <c r="T133" s="23"/>
      <c r="U133" s="23">
        <f t="shared" si="20"/>
        <v>151890.07999999999</v>
      </c>
      <c r="V133" s="23">
        <f t="shared" si="21"/>
        <v>91134.05</v>
      </c>
      <c r="W133" s="23"/>
      <c r="X133" s="26"/>
      <c r="Y133" s="26"/>
      <c r="Z133" s="26"/>
      <c r="AA133" s="1">
        <f t="shared" si="22"/>
        <v>6318627.4500000002</v>
      </c>
      <c r="AB133" s="2">
        <v>2023</v>
      </c>
      <c r="AC133" s="2">
        <v>2024</v>
      </c>
    </row>
    <row r="134" spans="1:29" s="25" customFormat="1" ht="80.099999999999994" customHeight="1" x14ac:dyDescent="0.35">
      <c r="A134" s="2">
        <v>120</v>
      </c>
      <c r="B134" s="2" t="s">
        <v>270</v>
      </c>
      <c r="C134" s="23"/>
      <c r="D134" s="1">
        <f t="shared" si="10"/>
        <v>12637254.9</v>
      </c>
      <c r="E134" s="23"/>
      <c r="F134" s="2"/>
      <c r="G134" s="23"/>
      <c r="H134" s="23"/>
      <c r="I134" s="23"/>
      <c r="J134" s="23"/>
      <c r="K134" s="1"/>
      <c r="L134" s="23"/>
      <c r="M134" s="23"/>
      <c r="N134" s="23"/>
      <c r="O134" s="24">
        <v>4</v>
      </c>
      <c r="P134" s="23">
        <f t="shared" si="19"/>
        <v>12151206.640000001</v>
      </c>
      <c r="Q134" s="23"/>
      <c r="R134" s="23"/>
      <c r="S134" s="23"/>
      <c r="T134" s="23"/>
      <c r="U134" s="23">
        <f t="shared" si="20"/>
        <v>303780.15999999997</v>
      </c>
      <c r="V134" s="23">
        <f t="shared" si="21"/>
        <v>182268.1</v>
      </c>
      <c r="W134" s="23"/>
      <c r="X134" s="26"/>
      <c r="Y134" s="26"/>
      <c r="Z134" s="26"/>
      <c r="AA134" s="1">
        <f t="shared" si="22"/>
        <v>12637254.9</v>
      </c>
      <c r="AB134" s="2">
        <v>2023</v>
      </c>
      <c r="AC134" s="2">
        <v>2024</v>
      </c>
    </row>
    <row r="135" spans="1:29" s="25" customFormat="1" ht="80.099999999999994" customHeight="1" x14ac:dyDescent="0.35">
      <c r="A135" s="2">
        <v>121</v>
      </c>
      <c r="B135" s="2" t="s">
        <v>187</v>
      </c>
      <c r="C135" s="23"/>
      <c r="D135" s="1">
        <f t="shared" si="10"/>
        <v>1851696.13</v>
      </c>
      <c r="E135" s="23"/>
      <c r="F135" s="2">
        <v>1</v>
      </c>
      <c r="G135" s="23">
        <v>1604744.95</v>
      </c>
      <c r="H135" s="23"/>
      <c r="I135" s="23"/>
      <c r="J135" s="23"/>
      <c r="K135" s="1"/>
      <c r="L135" s="23"/>
      <c r="M135" s="23"/>
      <c r="N135" s="23"/>
      <c r="O135" s="24"/>
      <c r="P135" s="23"/>
      <c r="Q135" s="23"/>
      <c r="R135" s="23"/>
      <c r="S135" s="23"/>
      <c r="T135" s="23"/>
      <c r="U135" s="23">
        <v>222880</v>
      </c>
      <c r="V135" s="23">
        <v>24071.18</v>
      </c>
      <c r="W135" s="23"/>
      <c r="X135" s="26"/>
      <c r="Y135" s="23">
        <v>1851696.13</v>
      </c>
      <c r="Z135" s="26"/>
      <c r="AA135" s="1"/>
      <c r="AB135" s="2">
        <v>2023</v>
      </c>
      <c r="AC135" s="2">
        <v>2023</v>
      </c>
    </row>
    <row r="136" spans="1:29" s="25" customFormat="1" ht="80.099999999999994" customHeight="1" x14ac:dyDescent="0.35">
      <c r="A136" s="2">
        <v>122</v>
      </c>
      <c r="B136" s="2" t="s">
        <v>188</v>
      </c>
      <c r="C136" s="23"/>
      <c r="D136" s="1">
        <f t="shared" si="10"/>
        <v>88362224.780000001</v>
      </c>
      <c r="E136" s="23"/>
      <c r="F136" s="2"/>
      <c r="G136" s="23"/>
      <c r="H136" s="23"/>
      <c r="I136" s="23"/>
      <c r="J136" s="23"/>
      <c r="K136" s="1"/>
      <c r="L136" s="23"/>
      <c r="M136" s="23"/>
      <c r="N136" s="23"/>
      <c r="O136" s="24"/>
      <c r="P136" s="23"/>
      <c r="Q136" s="23">
        <v>35500517.119999997</v>
      </c>
      <c r="R136" s="23"/>
      <c r="S136" s="23">
        <v>49817754.700000003</v>
      </c>
      <c r="T136" s="23"/>
      <c r="U136" s="23">
        <v>2485036.2000000002</v>
      </c>
      <c r="V136" s="23">
        <v>558916.76</v>
      </c>
      <c r="W136" s="23"/>
      <c r="X136" s="26"/>
      <c r="Y136" s="23">
        <v>88362224.780000001</v>
      </c>
      <c r="Z136" s="26"/>
      <c r="AA136" s="1"/>
      <c r="AB136" s="2">
        <v>2022</v>
      </c>
      <c r="AC136" s="2">
        <v>2023</v>
      </c>
    </row>
    <row r="137" spans="1:29" s="25" customFormat="1" ht="80.099999999999994" customHeight="1" x14ac:dyDescent="0.35">
      <c r="A137" s="2">
        <v>123</v>
      </c>
      <c r="B137" s="2" t="s">
        <v>191</v>
      </c>
      <c r="C137" s="23"/>
      <c r="D137" s="1">
        <f t="shared" si="10"/>
        <v>11824092.82</v>
      </c>
      <c r="E137" s="23"/>
      <c r="F137" s="2"/>
      <c r="G137" s="23"/>
      <c r="H137" s="23"/>
      <c r="I137" s="23"/>
      <c r="J137" s="23"/>
      <c r="K137" s="1"/>
      <c r="L137" s="23"/>
      <c r="M137" s="23"/>
      <c r="N137" s="23"/>
      <c r="O137" s="24"/>
      <c r="P137" s="23"/>
      <c r="Q137" s="23">
        <v>10946207.029999999</v>
      </c>
      <c r="R137" s="23"/>
      <c r="S137" s="23"/>
      <c r="T137" s="23"/>
      <c r="U137" s="23">
        <v>766234.49</v>
      </c>
      <c r="V137" s="23">
        <v>111651.3</v>
      </c>
      <c r="W137" s="23"/>
      <c r="X137" s="26"/>
      <c r="Y137" s="23">
        <v>11824092.82</v>
      </c>
      <c r="Z137" s="26"/>
      <c r="AA137" s="1"/>
      <c r="AB137" s="2">
        <v>2022</v>
      </c>
      <c r="AC137" s="2">
        <v>2023</v>
      </c>
    </row>
    <row r="138" spans="1:29" s="25" customFormat="1" ht="80.099999999999994" customHeight="1" x14ac:dyDescent="0.35">
      <c r="A138" s="2">
        <v>124</v>
      </c>
      <c r="B138" s="2" t="s">
        <v>192</v>
      </c>
      <c r="C138" s="23"/>
      <c r="D138" s="1">
        <f t="shared" si="10"/>
        <v>30284685.199999999</v>
      </c>
      <c r="E138" s="23"/>
      <c r="F138" s="2"/>
      <c r="G138" s="23"/>
      <c r="H138" s="23"/>
      <c r="I138" s="23"/>
      <c r="J138" s="23"/>
      <c r="K138" s="1"/>
      <c r="L138" s="23"/>
      <c r="M138" s="23"/>
      <c r="N138" s="23"/>
      <c r="O138" s="24"/>
      <c r="P138" s="23"/>
      <c r="Q138" s="23">
        <v>27984682.09</v>
      </c>
      <c r="R138" s="23"/>
      <c r="S138" s="23"/>
      <c r="T138" s="23"/>
      <c r="U138" s="23">
        <v>1962787.7</v>
      </c>
      <c r="V138" s="23">
        <v>281246.03999999998</v>
      </c>
      <c r="W138" s="23">
        <v>55969.37</v>
      </c>
      <c r="X138" s="26"/>
      <c r="Y138" s="23">
        <v>30284685.199999999</v>
      </c>
      <c r="Z138" s="26"/>
      <c r="AA138" s="1"/>
      <c r="AB138" s="2">
        <v>2022</v>
      </c>
      <c r="AC138" s="2">
        <v>2023</v>
      </c>
    </row>
    <row r="139" spans="1:29" s="25" customFormat="1" ht="80.099999999999994" customHeight="1" x14ac:dyDescent="0.35">
      <c r="A139" s="2">
        <v>125</v>
      </c>
      <c r="B139" s="2" t="s">
        <v>193</v>
      </c>
      <c r="C139" s="23"/>
      <c r="D139" s="1">
        <f t="shared" si="10"/>
        <v>59465627.140000001</v>
      </c>
      <c r="E139" s="23"/>
      <c r="F139" s="2"/>
      <c r="G139" s="23"/>
      <c r="H139" s="23"/>
      <c r="I139" s="23"/>
      <c r="J139" s="23"/>
      <c r="K139" s="1"/>
      <c r="L139" s="23"/>
      <c r="M139" s="23"/>
      <c r="N139" s="23"/>
      <c r="O139" s="24"/>
      <c r="P139" s="23"/>
      <c r="Q139" s="23">
        <v>21771846.350000001</v>
      </c>
      <c r="R139" s="23"/>
      <c r="S139" s="23">
        <v>34344503.640000001</v>
      </c>
      <c r="T139" s="23"/>
      <c r="U139" s="23">
        <v>2928787.03</v>
      </c>
      <c r="V139" s="23">
        <v>420490.12</v>
      </c>
      <c r="W139" s="23"/>
      <c r="X139" s="26"/>
      <c r="Y139" s="23">
        <v>59465627.140000001</v>
      </c>
      <c r="Z139" s="26"/>
      <c r="AA139" s="1"/>
      <c r="AB139" s="2">
        <v>2022</v>
      </c>
      <c r="AC139" s="2">
        <v>2023</v>
      </c>
    </row>
    <row r="140" spans="1:29" s="25" customFormat="1" ht="80.099999999999994" customHeight="1" x14ac:dyDescent="0.35">
      <c r="A140" s="2">
        <v>126</v>
      </c>
      <c r="B140" s="2" t="s">
        <v>194</v>
      </c>
      <c r="C140" s="23"/>
      <c r="D140" s="1">
        <f t="shared" si="10"/>
        <v>84063271.260000005</v>
      </c>
      <c r="E140" s="23"/>
      <c r="F140" s="2"/>
      <c r="G140" s="23"/>
      <c r="H140" s="23"/>
      <c r="I140" s="23"/>
      <c r="J140" s="23"/>
      <c r="K140" s="1"/>
      <c r="L140" s="23"/>
      <c r="M140" s="23"/>
      <c r="N140" s="23"/>
      <c r="O140" s="24"/>
      <c r="P140" s="23"/>
      <c r="Q140" s="23">
        <v>29929942.690000001</v>
      </c>
      <c r="R140" s="23"/>
      <c r="S140" s="23">
        <v>53274245.310000002</v>
      </c>
      <c r="T140" s="23"/>
      <c r="U140" s="23"/>
      <c r="V140" s="23">
        <v>692674.88</v>
      </c>
      <c r="W140" s="23">
        <v>166408.38</v>
      </c>
      <c r="X140" s="26"/>
      <c r="Y140" s="23">
        <v>84063271.260000005</v>
      </c>
      <c r="Z140" s="26"/>
      <c r="AA140" s="1"/>
      <c r="AB140" s="2">
        <v>2022</v>
      </c>
      <c r="AC140" s="2">
        <v>2023</v>
      </c>
    </row>
    <row r="141" spans="1:29" s="25" customFormat="1" ht="80.099999999999994" customHeight="1" x14ac:dyDescent="0.35">
      <c r="A141" s="2">
        <v>127</v>
      </c>
      <c r="B141" s="2" t="s">
        <v>195</v>
      </c>
      <c r="C141" s="23"/>
      <c r="D141" s="1">
        <f t="shared" si="10"/>
        <v>43517793.729999997</v>
      </c>
      <c r="E141" s="23"/>
      <c r="F141" s="2"/>
      <c r="G141" s="23"/>
      <c r="H141" s="23"/>
      <c r="I141" s="23"/>
      <c r="J141" s="23"/>
      <c r="K141" s="1"/>
      <c r="L141" s="23"/>
      <c r="M141" s="23"/>
      <c r="N141" s="23"/>
      <c r="O141" s="24"/>
      <c r="P141" s="23"/>
      <c r="Q141" s="23">
        <v>40243467.350000001</v>
      </c>
      <c r="R141" s="23"/>
      <c r="S141" s="23"/>
      <c r="T141" s="23"/>
      <c r="U141" s="23">
        <v>2822593.54</v>
      </c>
      <c r="V141" s="23">
        <v>371245.91</v>
      </c>
      <c r="W141" s="23">
        <v>80486.929999999993</v>
      </c>
      <c r="X141" s="26"/>
      <c r="Y141" s="23">
        <v>43517793.729999997</v>
      </c>
      <c r="Z141" s="26"/>
      <c r="AA141" s="1"/>
      <c r="AB141" s="2">
        <v>2022</v>
      </c>
      <c r="AC141" s="2">
        <v>2023</v>
      </c>
    </row>
    <row r="142" spans="1:29" s="25" customFormat="1" ht="80.099999999999994" customHeight="1" x14ac:dyDescent="0.35">
      <c r="A142" s="2">
        <v>128</v>
      </c>
      <c r="B142" s="2" t="s">
        <v>35</v>
      </c>
      <c r="C142" s="23"/>
      <c r="D142" s="1">
        <f t="shared" si="10"/>
        <v>54277730.659999996</v>
      </c>
      <c r="E142" s="23"/>
      <c r="F142" s="2"/>
      <c r="G142" s="23"/>
      <c r="H142" s="23"/>
      <c r="I142" s="23"/>
      <c r="J142" s="23"/>
      <c r="K142" s="1"/>
      <c r="L142" s="23"/>
      <c r="M142" s="23"/>
      <c r="N142" s="23"/>
      <c r="O142" s="24"/>
      <c r="P142" s="23"/>
      <c r="Q142" s="23"/>
      <c r="R142" s="23"/>
      <c r="S142" s="23">
        <v>53675226.340000004</v>
      </c>
      <c r="T142" s="23"/>
      <c r="U142" s="23"/>
      <c r="V142" s="23">
        <v>495153.87</v>
      </c>
      <c r="W142" s="23">
        <v>107350.45</v>
      </c>
      <c r="X142" s="26"/>
      <c r="Y142" s="23">
        <v>54277730.659999996</v>
      </c>
      <c r="Z142" s="26"/>
      <c r="AA142" s="1"/>
      <c r="AB142" s="2">
        <v>2022</v>
      </c>
      <c r="AC142" s="2">
        <v>2023</v>
      </c>
    </row>
    <row r="143" spans="1:29" s="25" customFormat="1" ht="80.099999999999994" customHeight="1" x14ac:dyDescent="0.35">
      <c r="A143" s="2">
        <v>129</v>
      </c>
      <c r="B143" s="2" t="s">
        <v>199</v>
      </c>
      <c r="C143" s="23"/>
      <c r="D143" s="1">
        <f t="shared" si="10"/>
        <v>54417840.329999998</v>
      </c>
      <c r="E143" s="23"/>
      <c r="F143" s="2"/>
      <c r="G143" s="23"/>
      <c r="H143" s="23"/>
      <c r="I143" s="23"/>
      <c r="J143" s="23"/>
      <c r="K143" s="1"/>
      <c r="L143" s="23"/>
      <c r="M143" s="23"/>
      <c r="N143" s="23"/>
      <c r="O143" s="24"/>
      <c r="P143" s="23"/>
      <c r="Q143" s="23">
        <v>50306879.909999996</v>
      </c>
      <c r="R143" s="23"/>
      <c r="S143" s="23"/>
      <c r="T143" s="23"/>
      <c r="U143" s="23">
        <v>3281389.86</v>
      </c>
      <c r="V143" s="23">
        <v>754603.2</v>
      </c>
      <c r="W143" s="23">
        <v>74967.360000000001</v>
      </c>
      <c r="X143" s="23"/>
      <c r="Y143" s="23">
        <f>Q143+V143</f>
        <v>51061483.109999999</v>
      </c>
      <c r="Z143" s="23"/>
      <c r="AA143" s="23">
        <v>3356357.22</v>
      </c>
      <c r="AB143" s="2">
        <v>2022</v>
      </c>
      <c r="AC143" s="2">
        <v>2023</v>
      </c>
    </row>
    <row r="144" spans="1:29" s="25" customFormat="1" ht="80.099999999999994" customHeight="1" x14ac:dyDescent="0.35">
      <c r="A144" s="2">
        <v>130</v>
      </c>
      <c r="B144" s="2" t="s">
        <v>196</v>
      </c>
      <c r="C144" s="23"/>
      <c r="D144" s="1">
        <f t="shared" si="10"/>
        <v>36410481.229999997</v>
      </c>
      <c r="E144" s="23"/>
      <c r="F144" s="2"/>
      <c r="G144" s="23"/>
      <c r="H144" s="23"/>
      <c r="I144" s="23"/>
      <c r="J144" s="23"/>
      <c r="K144" s="1"/>
      <c r="L144" s="23"/>
      <c r="M144" s="23"/>
      <c r="N144" s="23"/>
      <c r="O144" s="24"/>
      <c r="P144" s="23"/>
      <c r="Q144" s="23">
        <v>17368846.469999999</v>
      </c>
      <c r="R144" s="23"/>
      <c r="S144" s="23">
        <v>18477085.699999999</v>
      </c>
      <c r="T144" s="23"/>
      <c r="U144" s="23"/>
      <c r="V144" s="23">
        <v>492857.2</v>
      </c>
      <c r="W144" s="23">
        <v>71691.86</v>
      </c>
      <c r="X144" s="23"/>
      <c r="Y144" s="23">
        <v>36410481.229999997</v>
      </c>
      <c r="Z144" s="23"/>
      <c r="AA144" s="23"/>
      <c r="AB144" s="2">
        <v>2022</v>
      </c>
      <c r="AC144" s="2">
        <v>2023</v>
      </c>
    </row>
    <row r="145" spans="1:29" s="25" customFormat="1" ht="80.099999999999994" customHeight="1" x14ac:dyDescent="0.35">
      <c r="A145" s="2">
        <v>131</v>
      </c>
      <c r="B145" s="2" t="s">
        <v>197</v>
      </c>
      <c r="C145" s="23"/>
      <c r="D145" s="1">
        <f t="shared" si="10"/>
        <v>21968599.640000001</v>
      </c>
      <c r="E145" s="23"/>
      <c r="F145" s="2"/>
      <c r="G145" s="23"/>
      <c r="H145" s="23"/>
      <c r="I145" s="23"/>
      <c r="J145" s="23"/>
      <c r="K145" s="1"/>
      <c r="L145" s="23"/>
      <c r="M145" s="23"/>
      <c r="N145" s="23"/>
      <c r="O145" s="24"/>
      <c r="P145" s="23"/>
      <c r="Q145" s="23"/>
      <c r="R145" s="23"/>
      <c r="S145" s="23">
        <v>21563575.969999999</v>
      </c>
      <c r="T145" s="23"/>
      <c r="U145" s="23"/>
      <c r="V145" s="23">
        <v>361896.52</v>
      </c>
      <c r="W145" s="23">
        <v>43127.15</v>
      </c>
      <c r="X145" s="23"/>
      <c r="Y145" s="23">
        <v>21968599.640000001</v>
      </c>
      <c r="Z145" s="23"/>
      <c r="AA145" s="23"/>
      <c r="AB145" s="2">
        <v>2022</v>
      </c>
      <c r="AC145" s="2">
        <v>2023</v>
      </c>
    </row>
    <row r="146" spans="1:29" s="25" customFormat="1" ht="80.099999999999994" customHeight="1" x14ac:dyDescent="0.35">
      <c r="A146" s="2">
        <v>132</v>
      </c>
      <c r="B146" s="2" t="s">
        <v>198</v>
      </c>
      <c r="C146" s="23"/>
      <c r="D146" s="1">
        <f t="shared" si="10"/>
        <v>28853095.370000001</v>
      </c>
      <c r="E146" s="23"/>
      <c r="F146" s="2"/>
      <c r="G146" s="23"/>
      <c r="H146" s="23"/>
      <c r="I146" s="23"/>
      <c r="J146" s="23"/>
      <c r="K146" s="1"/>
      <c r="L146" s="23"/>
      <c r="M146" s="23"/>
      <c r="N146" s="23"/>
      <c r="O146" s="24"/>
      <c r="P146" s="23"/>
      <c r="Q146" s="23"/>
      <c r="R146" s="23"/>
      <c r="S146" s="23">
        <v>26682156.93</v>
      </c>
      <c r="T146" s="23"/>
      <c r="U146" s="23">
        <v>1871431.28</v>
      </c>
      <c r="V146" s="23">
        <v>246142.84</v>
      </c>
      <c r="W146" s="23">
        <v>53364.32</v>
      </c>
      <c r="X146" s="23"/>
      <c r="Y146" s="23">
        <v>28853095.370000001</v>
      </c>
      <c r="Z146" s="23"/>
      <c r="AA146" s="23"/>
      <c r="AB146" s="2">
        <v>2022</v>
      </c>
      <c r="AC146" s="2">
        <v>2023</v>
      </c>
    </row>
    <row r="147" spans="1:29" s="25" customFormat="1" ht="80.099999999999994" customHeight="1" x14ac:dyDescent="0.35">
      <c r="A147" s="2">
        <v>133</v>
      </c>
      <c r="B147" s="2" t="s">
        <v>200</v>
      </c>
      <c r="C147" s="23"/>
      <c r="D147" s="1">
        <f t="shared" si="10"/>
        <v>129111985.09999999</v>
      </c>
      <c r="E147" s="23"/>
      <c r="F147" s="2"/>
      <c r="G147" s="23"/>
      <c r="H147" s="23"/>
      <c r="I147" s="23"/>
      <c r="J147" s="23">
        <v>30068727.120000001</v>
      </c>
      <c r="K147" s="1"/>
      <c r="L147" s="23"/>
      <c r="M147" s="23">
        <v>5787450.25</v>
      </c>
      <c r="N147" s="23"/>
      <c r="O147" s="24"/>
      <c r="P147" s="23"/>
      <c r="Q147" s="23">
        <v>36716265.649999999</v>
      </c>
      <c r="R147" s="23"/>
      <c r="S147" s="23">
        <v>53169917.630000003</v>
      </c>
      <c r="T147" s="23"/>
      <c r="U147" s="23">
        <v>1826285.33</v>
      </c>
      <c r="V147" s="23">
        <v>1378548.37</v>
      </c>
      <c r="W147" s="23">
        <v>164790.75</v>
      </c>
      <c r="X147" s="26"/>
      <c r="Y147" s="23">
        <v>90891679.739999995</v>
      </c>
      <c r="Z147" s="26"/>
      <c r="AA147" s="1">
        <v>38220305.359999999</v>
      </c>
      <c r="AB147" s="2">
        <v>2022</v>
      </c>
      <c r="AC147" s="2">
        <v>2023</v>
      </c>
    </row>
    <row r="148" spans="1:29" s="25" customFormat="1" ht="80.099999999999994" customHeight="1" x14ac:dyDescent="0.35">
      <c r="A148" s="2">
        <v>134</v>
      </c>
      <c r="B148" s="2" t="s">
        <v>281</v>
      </c>
      <c r="C148" s="23"/>
      <c r="D148" s="1">
        <f t="shared" si="10"/>
        <v>6318627.4500000002</v>
      </c>
      <c r="E148" s="23"/>
      <c r="F148" s="2"/>
      <c r="G148" s="23"/>
      <c r="H148" s="23"/>
      <c r="I148" s="23"/>
      <c r="J148" s="23"/>
      <c r="K148" s="1"/>
      <c r="L148" s="23"/>
      <c r="M148" s="23"/>
      <c r="N148" s="23"/>
      <c r="O148" s="24">
        <v>2</v>
      </c>
      <c r="P148" s="23">
        <f>3037801.66*O148</f>
        <v>6075603.3200000003</v>
      </c>
      <c r="Q148" s="23"/>
      <c r="R148" s="23"/>
      <c r="S148" s="23"/>
      <c r="T148" s="23"/>
      <c r="U148" s="23">
        <f>75945.04*O148</f>
        <v>151890.07999999999</v>
      </c>
      <c r="V148" s="23">
        <f>P148*1.5/100</f>
        <v>91134.05</v>
      </c>
      <c r="W148" s="23"/>
      <c r="X148" s="1"/>
      <c r="Y148" s="1"/>
      <c r="Z148" s="1"/>
      <c r="AA148" s="1">
        <f>SUM(P148+U148+V148)</f>
        <v>6318627.4500000002</v>
      </c>
      <c r="AB148" s="2">
        <v>2023</v>
      </c>
      <c r="AC148" s="2">
        <v>2024</v>
      </c>
    </row>
    <row r="149" spans="1:29" s="25" customFormat="1" ht="80.099999999999994" customHeight="1" x14ac:dyDescent="0.35">
      <c r="A149" s="2">
        <v>135</v>
      </c>
      <c r="B149" s="2" t="s">
        <v>37</v>
      </c>
      <c r="C149" s="23"/>
      <c r="D149" s="1">
        <f t="shared" si="10"/>
        <v>8773699.1799999997</v>
      </c>
      <c r="E149" s="23"/>
      <c r="F149" s="2"/>
      <c r="G149" s="23"/>
      <c r="H149" s="23"/>
      <c r="I149" s="23"/>
      <c r="J149" s="23"/>
      <c r="K149" s="1"/>
      <c r="L149" s="23"/>
      <c r="M149" s="23"/>
      <c r="N149" s="23"/>
      <c r="O149" s="24"/>
      <c r="P149" s="23"/>
      <c r="Q149" s="23">
        <v>7546040.9699999997</v>
      </c>
      <c r="R149" s="23"/>
      <c r="S149" s="23"/>
      <c r="T149" s="23"/>
      <c r="U149" s="23">
        <v>1114467.6000000001</v>
      </c>
      <c r="V149" s="23">
        <v>113190.61</v>
      </c>
      <c r="W149" s="23"/>
      <c r="X149" s="26"/>
      <c r="Y149" s="26"/>
      <c r="Z149" s="26"/>
      <c r="AA149" s="1">
        <f t="shared" ref="AA149:AA156" si="23">D149-Y149</f>
        <v>8773699.1799999997</v>
      </c>
      <c r="AB149" s="2">
        <v>2023</v>
      </c>
      <c r="AC149" s="2">
        <v>2023</v>
      </c>
    </row>
    <row r="150" spans="1:29" s="25" customFormat="1" ht="80.099999999999994" customHeight="1" x14ac:dyDescent="0.35">
      <c r="A150" s="2">
        <v>136</v>
      </c>
      <c r="B150" s="2" t="s">
        <v>277</v>
      </c>
      <c r="C150" s="23"/>
      <c r="D150" s="1">
        <f t="shared" si="10"/>
        <v>6318627.4500000002</v>
      </c>
      <c r="E150" s="23"/>
      <c r="F150" s="2"/>
      <c r="G150" s="23"/>
      <c r="H150" s="23"/>
      <c r="I150" s="23"/>
      <c r="J150" s="23"/>
      <c r="K150" s="1"/>
      <c r="L150" s="23"/>
      <c r="M150" s="23"/>
      <c r="N150" s="23"/>
      <c r="O150" s="24">
        <v>2</v>
      </c>
      <c r="P150" s="23">
        <f>3037801.66*O150</f>
        <v>6075603.3200000003</v>
      </c>
      <c r="Q150" s="23"/>
      <c r="R150" s="23"/>
      <c r="S150" s="23"/>
      <c r="T150" s="23"/>
      <c r="U150" s="23">
        <f>75945.04*O150</f>
        <v>151890.07999999999</v>
      </c>
      <c r="V150" s="23">
        <f>P150*1.5/100</f>
        <v>91134.05</v>
      </c>
      <c r="W150" s="23"/>
      <c r="X150" s="26"/>
      <c r="Y150" s="26"/>
      <c r="Z150" s="26"/>
      <c r="AA150" s="1">
        <f>SUM(P150+U150+V150)</f>
        <v>6318627.4500000002</v>
      </c>
      <c r="AB150" s="2">
        <v>2023</v>
      </c>
      <c r="AC150" s="2">
        <v>2024</v>
      </c>
    </row>
    <row r="151" spans="1:29" s="25" customFormat="1" ht="80.099999999999994" customHeight="1" x14ac:dyDescent="0.35">
      <c r="A151" s="2">
        <v>137</v>
      </c>
      <c r="B151" s="2" t="s">
        <v>38</v>
      </c>
      <c r="C151" s="23"/>
      <c r="D151" s="1">
        <f t="shared" si="10"/>
        <v>23404430.41</v>
      </c>
      <c r="E151" s="23"/>
      <c r="F151" s="2"/>
      <c r="G151" s="23"/>
      <c r="H151" s="23"/>
      <c r="I151" s="23"/>
      <c r="J151" s="23"/>
      <c r="K151" s="1"/>
      <c r="L151" s="23"/>
      <c r="M151" s="23"/>
      <c r="N151" s="23"/>
      <c r="O151" s="24"/>
      <c r="P151" s="23"/>
      <c r="Q151" s="23">
        <v>21604088.289999999</v>
      </c>
      <c r="R151" s="23"/>
      <c r="S151" s="23"/>
      <c r="T151" s="23"/>
      <c r="U151" s="23">
        <v>1476280.8</v>
      </c>
      <c r="V151" s="23">
        <v>324061.32</v>
      </c>
      <c r="W151" s="23"/>
      <c r="X151" s="26"/>
      <c r="Y151" s="26"/>
      <c r="Z151" s="26"/>
      <c r="AA151" s="1">
        <f t="shared" si="23"/>
        <v>23404430.41</v>
      </c>
      <c r="AB151" s="2">
        <v>2023</v>
      </c>
      <c r="AC151" s="2">
        <v>2023</v>
      </c>
    </row>
    <row r="152" spans="1:29" s="25" customFormat="1" ht="268.5" customHeight="1" x14ac:dyDescent="0.35">
      <c r="A152" s="2">
        <v>138</v>
      </c>
      <c r="B152" s="2" t="s">
        <v>39</v>
      </c>
      <c r="C152" s="23"/>
      <c r="D152" s="1">
        <f t="shared" si="10"/>
        <v>11415005.23</v>
      </c>
      <c r="E152" s="23">
        <v>613449.93999999994</v>
      </c>
      <c r="F152" s="2"/>
      <c r="G152" s="23"/>
      <c r="H152" s="23">
        <v>556928.14</v>
      </c>
      <c r="I152" s="23">
        <v>945081.71</v>
      </c>
      <c r="J152" s="23">
        <v>2729374.92</v>
      </c>
      <c r="K152" s="1"/>
      <c r="L152" s="23"/>
      <c r="M152" s="23"/>
      <c r="N152" s="23"/>
      <c r="O152" s="24"/>
      <c r="P152" s="23"/>
      <c r="Q152" s="23"/>
      <c r="R152" s="23"/>
      <c r="S152" s="23">
        <v>6029829.3600000003</v>
      </c>
      <c r="T152" s="23"/>
      <c r="U152" s="23">
        <v>377221.2</v>
      </c>
      <c r="V152" s="23">
        <v>163119.96</v>
      </c>
      <c r="W152" s="23"/>
      <c r="X152" s="26"/>
      <c r="Y152" s="26"/>
      <c r="Z152" s="26"/>
      <c r="AA152" s="1">
        <f t="shared" si="23"/>
        <v>11415005.23</v>
      </c>
      <c r="AB152" s="2" t="s">
        <v>313</v>
      </c>
      <c r="AC152" s="2" t="s">
        <v>138</v>
      </c>
    </row>
    <row r="153" spans="1:29" s="25" customFormat="1" ht="80.099999999999994" customHeight="1" x14ac:dyDescent="0.35">
      <c r="A153" s="2">
        <v>139</v>
      </c>
      <c r="B153" s="2" t="s">
        <v>300</v>
      </c>
      <c r="C153" s="23"/>
      <c r="D153" s="1">
        <v>7846517.8499999996</v>
      </c>
      <c r="E153" s="23"/>
      <c r="F153" s="2"/>
      <c r="G153" s="23"/>
      <c r="H153" s="23"/>
      <c r="I153" s="23"/>
      <c r="J153" s="23"/>
      <c r="K153" s="1"/>
      <c r="L153" s="23"/>
      <c r="M153" s="23"/>
      <c r="N153" s="23"/>
      <c r="O153" s="24"/>
      <c r="P153" s="23"/>
      <c r="Q153" s="23">
        <v>7126238.2800000003</v>
      </c>
      <c r="R153" s="23"/>
      <c r="S153" s="23"/>
      <c r="T153" s="23"/>
      <c r="U153" s="23">
        <v>613386</v>
      </c>
      <c r="V153" s="23">
        <v>106893.57</v>
      </c>
      <c r="W153" s="23"/>
      <c r="X153" s="26"/>
      <c r="Y153" s="26">
        <v>7846517.8499999996</v>
      </c>
      <c r="Z153" s="26"/>
      <c r="AA153" s="1"/>
      <c r="AB153" s="2">
        <v>2023</v>
      </c>
      <c r="AC153" s="2" t="s">
        <v>299</v>
      </c>
    </row>
    <row r="154" spans="1:29" s="25" customFormat="1" ht="80.099999999999994" customHeight="1" x14ac:dyDescent="0.35">
      <c r="A154" s="2">
        <v>140</v>
      </c>
      <c r="B154" s="2" t="s">
        <v>40</v>
      </c>
      <c r="C154" s="23"/>
      <c r="D154" s="1">
        <f t="shared" si="10"/>
        <v>11138007.689999999</v>
      </c>
      <c r="E154" s="23"/>
      <c r="F154" s="2"/>
      <c r="G154" s="23"/>
      <c r="H154" s="23"/>
      <c r="I154" s="23"/>
      <c r="J154" s="23"/>
      <c r="K154" s="1"/>
      <c r="L154" s="23"/>
      <c r="M154" s="23"/>
      <c r="N154" s="23"/>
      <c r="O154" s="24"/>
      <c r="P154" s="23"/>
      <c r="Q154" s="23">
        <v>10290916.34</v>
      </c>
      <c r="R154" s="23"/>
      <c r="S154" s="23"/>
      <c r="T154" s="23"/>
      <c r="U154" s="23">
        <v>692727.6</v>
      </c>
      <c r="V154" s="23">
        <v>154363.75</v>
      </c>
      <c r="W154" s="23"/>
      <c r="X154" s="26"/>
      <c r="Y154" s="26"/>
      <c r="Z154" s="26"/>
      <c r="AA154" s="1">
        <f t="shared" si="23"/>
        <v>11138007.689999999</v>
      </c>
      <c r="AB154" s="2">
        <v>2023</v>
      </c>
      <c r="AC154" s="2">
        <v>2023</v>
      </c>
    </row>
    <row r="155" spans="1:29" s="25" customFormat="1" ht="80.099999999999994" customHeight="1" x14ac:dyDescent="0.35">
      <c r="A155" s="2">
        <v>141</v>
      </c>
      <c r="B155" s="2" t="s">
        <v>41</v>
      </c>
      <c r="C155" s="23"/>
      <c r="D155" s="1">
        <f t="shared" si="10"/>
        <v>17593400.940000001</v>
      </c>
      <c r="E155" s="23"/>
      <c r="F155" s="2"/>
      <c r="G155" s="23"/>
      <c r="H155" s="23"/>
      <c r="I155" s="23"/>
      <c r="J155" s="23"/>
      <c r="K155" s="1"/>
      <c r="L155" s="23"/>
      <c r="M155" s="23"/>
      <c r="N155" s="23"/>
      <c r="O155" s="24"/>
      <c r="P155" s="23"/>
      <c r="Q155" s="23">
        <v>16560151.859999999</v>
      </c>
      <c r="R155" s="23"/>
      <c r="S155" s="23"/>
      <c r="T155" s="23"/>
      <c r="U155" s="23">
        <v>784846.8</v>
      </c>
      <c r="V155" s="23">
        <v>248402.28</v>
      </c>
      <c r="W155" s="23"/>
      <c r="X155" s="26"/>
      <c r="Y155" s="26"/>
      <c r="Z155" s="26"/>
      <c r="AA155" s="1">
        <f t="shared" si="23"/>
        <v>17593400.940000001</v>
      </c>
      <c r="AB155" s="2">
        <v>2023</v>
      </c>
      <c r="AC155" s="2">
        <v>2023</v>
      </c>
    </row>
    <row r="156" spans="1:29" s="25" customFormat="1" ht="80.099999999999994" customHeight="1" x14ac:dyDescent="0.35">
      <c r="A156" s="2">
        <v>142</v>
      </c>
      <c r="B156" s="2" t="s">
        <v>42</v>
      </c>
      <c r="C156" s="23"/>
      <c r="D156" s="1">
        <f t="shared" si="10"/>
        <v>21611913.84</v>
      </c>
      <c r="E156" s="23"/>
      <c r="F156" s="2"/>
      <c r="G156" s="23"/>
      <c r="H156" s="23"/>
      <c r="I156" s="23"/>
      <c r="J156" s="23"/>
      <c r="K156" s="1"/>
      <c r="L156" s="23"/>
      <c r="M156" s="23"/>
      <c r="N156" s="23"/>
      <c r="O156" s="24"/>
      <c r="P156" s="23"/>
      <c r="Q156" s="23">
        <v>20479479.25</v>
      </c>
      <c r="R156" s="23"/>
      <c r="S156" s="23"/>
      <c r="T156" s="23"/>
      <c r="U156" s="23">
        <v>825242.4</v>
      </c>
      <c r="V156" s="23">
        <v>307192.19</v>
      </c>
      <c r="W156" s="23"/>
      <c r="X156" s="26"/>
      <c r="Y156" s="26"/>
      <c r="Z156" s="26"/>
      <c r="AA156" s="1">
        <f t="shared" si="23"/>
        <v>21611913.84</v>
      </c>
      <c r="AB156" s="2">
        <v>2023</v>
      </c>
      <c r="AC156" s="2">
        <v>2023</v>
      </c>
    </row>
    <row r="157" spans="1:29" s="25" customFormat="1" ht="80.099999999999994" customHeight="1" x14ac:dyDescent="0.35">
      <c r="A157" s="2">
        <v>143</v>
      </c>
      <c r="B157" s="2" t="s">
        <v>201</v>
      </c>
      <c r="C157" s="23"/>
      <c r="D157" s="1">
        <f t="shared" ref="D157:D197" si="24">SUM(E157:W157)-(F157+K157+O157)</f>
        <v>1732303.48</v>
      </c>
      <c r="E157" s="23"/>
      <c r="F157" s="2">
        <v>1</v>
      </c>
      <c r="G157" s="23">
        <v>1499912.31</v>
      </c>
      <c r="H157" s="23"/>
      <c r="I157" s="23"/>
      <c r="J157" s="23"/>
      <c r="K157" s="1"/>
      <c r="L157" s="23"/>
      <c r="M157" s="23"/>
      <c r="N157" s="23"/>
      <c r="O157" s="24"/>
      <c r="P157" s="23"/>
      <c r="Q157" s="23"/>
      <c r="R157" s="23"/>
      <c r="S157" s="23"/>
      <c r="T157" s="23"/>
      <c r="U157" s="23">
        <v>208319.99</v>
      </c>
      <c r="V157" s="23">
        <v>24071.18</v>
      </c>
      <c r="W157" s="23"/>
      <c r="X157" s="26"/>
      <c r="Y157" s="23">
        <v>1732303.48</v>
      </c>
      <c r="Z157" s="26"/>
      <c r="AA157" s="1"/>
      <c r="AB157" s="2">
        <v>2023</v>
      </c>
      <c r="AC157" s="2">
        <v>2023</v>
      </c>
    </row>
    <row r="158" spans="1:29" s="25" customFormat="1" ht="80.099999999999994" customHeight="1" x14ac:dyDescent="0.35">
      <c r="A158" s="2">
        <v>144</v>
      </c>
      <c r="B158" s="2" t="s">
        <v>225</v>
      </c>
      <c r="C158" s="23"/>
      <c r="D158" s="1">
        <f t="shared" si="24"/>
        <v>2501151.2400000002</v>
      </c>
      <c r="E158" s="23"/>
      <c r="F158" s="2"/>
      <c r="G158" s="23"/>
      <c r="H158" s="23"/>
      <c r="I158" s="23"/>
      <c r="J158" s="23"/>
      <c r="K158" s="27">
        <v>1</v>
      </c>
      <c r="L158" s="23">
        <v>2342020.9300000002</v>
      </c>
      <c r="M158" s="23"/>
      <c r="N158" s="23"/>
      <c r="O158" s="24"/>
      <c r="P158" s="23"/>
      <c r="Q158" s="23"/>
      <c r="R158" s="23"/>
      <c r="S158" s="23"/>
      <c r="T158" s="23"/>
      <c r="U158" s="23">
        <v>124000</v>
      </c>
      <c r="V158" s="23">
        <v>35130.31</v>
      </c>
      <c r="W158" s="23"/>
      <c r="X158" s="26"/>
      <c r="Y158" s="23">
        <v>2501151.2400000002</v>
      </c>
      <c r="Z158" s="26"/>
      <c r="AA158" s="1"/>
      <c r="AB158" s="2">
        <v>2023</v>
      </c>
      <c r="AC158" s="2">
        <v>2023</v>
      </c>
    </row>
    <row r="159" spans="1:29" s="25" customFormat="1" ht="80.099999999999994" customHeight="1" x14ac:dyDescent="0.35">
      <c r="A159" s="2">
        <v>145</v>
      </c>
      <c r="B159" s="2" t="s">
        <v>43</v>
      </c>
      <c r="C159" s="23"/>
      <c r="D159" s="1">
        <f t="shared" si="24"/>
        <v>16718946.560000001</v>
      </c>
      <c r="E159" s="23"/>
      <c r="F159" s="2"/>
      <c r="G159" s="23"/>
      <c r="H159" s="23"/>
      <c r="I159" s="23"/>
      <c r="J159" s="23"/>
      <c r="K159" s="1"/>
      <c r="L159" s="23"/>
      <c r="M159" s="23"/>
      <c r="N159" s="23"/>
      <c r="O159" s="24"/>
      <c r="P159" s="23"/>
      <c r="Q159" s="23">
        <v>15200041.140000001</v>
      </c>
      <c r="R159" s="23"/>
      <c r="S159" s="23"/>
      <c r="T159" s="23"/>
      <c r="U159" s="23">
        <v>1290904.8</v>
      </c>
      <c r="V159" s="23">
        <v>228000.62</v>
      </c>
      <c r="W159" s="23"/>
      <c r="X159" s="26"/>
      <c r="Y159" s="26"/>
      <c r="Z159" s="26"/>
      <c r="AA159" s="1">
        <f>D159-Y159</f>
        <v>16718946.560000001</v>
      </c>
      <c r="AB159" s="2">
        <v>2023</v>
      </c>
      <c r="AC159" s="2">
        <v>2023</v>
      </c>
    </row>
    <row r="160" spans="1:29" s="25" customFormat="1" ht="80.099999999999994" customHeight="1" x14ac:dyDescent="0.35">
      <c r="A160" s="2">
        <v>146</v>
      </c>
      <c r="B160" s="2" t="s">
        <v>44</v>
      </c>
      <c r="C160" s="23"/>
      <c r="D160" s="1">
        <f t="shared" si="24"/>
        <v>12067388.710000001</v>
      </c>
      <c r="E160" s="23"/>
      <c r="F160" s="2"/>
      <c r="G160" s="23"/>
      <c r="H160" s="23"/>
      <c r="I160" s="23"/>
      <c r="J160" s="23"/>
      <c r="K160" s="1"/>
      <c r="L160" s="23"/>
      <c r="M160" s="23"/>
      <c r="N160" s="23"/>
      <c r="O160" s="24"/>
      <c r="P160" s="23"/>
      <c r="Q160" s="23">
        <v>11190993.41</v>
      </c>
      <c r="R160" s="23"/>
      <c r="S160" s="23"/>
      <c r="T160" s="23"/>
      <c r="U160" s="23">
        <v>708530.4</v>
      </c>
      <c r="V160" s="23">
        <v>167864.9</v>
      </c>
      <c r="W160" s="23"/>
      <c r="X160" s="26"/>
      <c r="Y160" s="26"/>
      <c r="Z160" s="26"/>
      <c r="AA160" s="1">
        <f>D160-Y160</f>
        <v>12067388.710000001</v>
      </c>
      <c r="AB160" s="2">
        <v>2023</v>
      </c>
      <c r="AC160" s="2">
        <v>2023</v>
      </c>
    </row>
    <row r="161" spans="1:29" s="25" customFormat="1" ht="80.099999999999994" customHeight="1" x14ac:dyDescent="0.35">
      <c r="A161" s="2">
        <v>147</v>
      </c>
      <c r="B161" s="2" t="s">
        <v>280</v>
      </c>
      <c r="C161" s="23"/>
      <c r="D161" s="1">
        <f t="shared" si="24"/>
        <v>6318627.4500000002</v>
      </c>
      <c r="E161" s="23"/>
      <c r="F161" s="2"/>
      <c r="G161" s="23"/>
      <c r="H161" s="23"/>
      <c r="I161" s="23"/>
      <c r="J161" s="23"/>
      <c r="K161" s="1"/>
      <c r="L161" s="23"/>
      <c r="M161" s="23"/>
      <c r="N161" s="23"/>
      <c r="O161" s="24">
        <v>2</v>
      </c>
      <c r="P161" s="23">
        <f>3037801.66*O161</f>
        <v>6075603.3200000003</v>
      </c>
      <c r="Q161" s="23"/>
      <c r="R161" s="23"/>
      <c r="S161" s="23"/>
      <c r="T161" s="23"/>
      <c r="U161" s="23">
        <f>75945.04*O161</f>
        <v>151890.07999999999</v>
      </c>
      <c r="V161" s="23">
        <f>P161*1.5/100</f>
        <v>91134.05</v>
      </c>
      <c r="W161" s="23"/>
      <c r="X161" s="26"/>
      <c r="Y161" s="26"/>
      <c r="Z161" s="26"/>
      <c r="AA161" s="1">
        <f>SUM(P161+U161+V161)</f>
        <v>6318627.4500000002</v>
      </c>
      <c r="AB161" s="2">
        <v>2023</v>
      </c>
      <c r="AC161" s="2">
        <v>2024</v>
      </c>
    </row>
    <row r="162" spans="1:29" s="25" customFormat="1" ht="80.099999999999994" customHeight="1" x14ac:dyDescent="0.35">
      <c r="A162" s="2">
        <v>148</v>
      </c>
      <c r="B162" s="2" t="s">
        <v>202</v>
      </c>
      <c r="C162" s="23"/>
      <c r="D162" s="1">
        <f t="shared" si="24"/>
        <v>1851696.13</v>
      </c>
      <c r="E162" s="23"/>
      <c r="F162" s="2">
        <v>1</v>
      </c>
      <c r="G162" s="23">
        <v>1604744.95</v>
      </c>
      <c r="H162" s="23"/>
      <c r="I162" s="23"/>
      <c r="J162" s="23"/>
      <c r="K162" s="1"/>
      <c r="L162" s="23"/>
      <c r="M162" s="23"/>
      <c r="N162" s="23"/>
      <c r="O162" s="24"/>
      <c r="P162" s="23"/>
      <c r="Q162" s="23"/>
      <c r="R162" s="23"/>
      <c r="S162" s="23"/>
      <c r="T162" s="23"/>
      <c r="U162" s="23">
        <v>222880</v>
      </c>
      <c r="V162" s="23">
        <v>24071.18</v>
      </c>
      <c r="W162" s="23"/>
      <c r="X162" s="26"/>
      <c r="Y162" s="23">
        <v>1851696.13</v>
      </c>
      <c r="Z162" s="26"/>
      <c r="AA162" s="1"/>
      <c r="AB162" s="2">
        <v>2023</v>
      </c>
      <c r="AC162" s="2">
        <v>2023</v>
      </c>
    </row>
    <row r="163" spans="1:29" s="25" customFormat="1" ht="80.099999999999994" customHeight="1" x14ac:dyDescent="0.35">
      <c r="A163" s="2">
        <v>149</v>
      </c>
      <c r="B163" s="2" t="s">
        <v>203</v>
      </c>
      <c r="C163" s="23"/>
      <c r="D163" s="1">
        <f t="shared" si="24"/>
        <v>1851696.13</v>
      </c>
      <c r="E163" s="23"/>
      <c r="F163" s="2">
        <v>1</v>
      </c>
      <c r="G163" s="23">
        <v>1604744.95</v>
      </c>
      <c r="H163" s="23"/>
      <c r="I163" s="23"/>
      <c r="J163" s="23"/>
      <c r="K163" s="1"/>
      <c r="L163" s="23"/>
      <c r="M163" s="23"/>
      <c r="N163" s="23"/>
      <c r="O163" s="24"/>
      <c r="P163" s="23"/>
      <c r="Q163" s="23"/>
      <c r="R163" s="23"/>
      <c r="S163" s="23"/>
      <c r="T163" s="23"/>
      <c r="U163" s="23">
        <v>222880</v>
      </c>
      <c r="V163" s="23">
        <v>24071.18</v>
      </c>
      <c r="W163" s="23"/>
      <c r="X163" s="26"/>
      <c r="Y163" s="23">
        <v>1851696.13</v>
      </c>
      <c r="Z163" s="26"/>
      <c r="AA163" s="1"/>
      <c r="AB163" s="2">
        <v>2023</v>
      </c>
      <c r="AC163" s="2">
        <v>2023</v>
      </c>
    </row>
    <row r="164" spans="1:29" s="25" customFormat="1" ht="80.099999999999994" customHeight="1" x14ac:dyDescent="0.35">
      <c r="A164" s="2">
        <v>150</v>
      </c>
      <c r="B164" s="2" t="s">
        <v>271</v>
      </c>
      <c r="C164" s="23"/>
      <c r="D164" s="1">
        <f t="shared" si="24"/>
        <v>3159313.72</v>
      </c>
      <c r="E164" s="23"/>
      <c r="F164" s="2"/>
      <c r="G164" s="23"/>
      <c r="H164" s="23"/>
      <c r="I164" s="23"/>
      <c r="J164" s="23"/>
      <c r="K164" s="1"/>
      <c r="L164" s="23"/>
      <c r="M164" s="23"/>
      <c r="N164" s="23"/>
      <c r="O164" s="24">
        <v>1</v>
      </c>
      <c r="P164" s="23">
        <f>3037801.66*O164</f>
        <v>3037801.66</v>
      </c>
      <c r="Q164" s="23"/>
      <c r="R164" s="23"/>
      <c r="S164" s="23"/>
      <c r="T164" s="23"/>
      <c r="U164" s="23">
        <f>75945.04*O164</f>
        <v>75945.039999999994</v>
      </c>
      <c r="V164" s="23">
        <f>P164*1.5/100</f>
        <v>45567.02</v>
      </c>
      <c r="W164" s="23"/>
      <c r="X164" s="26"/>
      <c r="Y164" s="23"/>
      <c r="Z164" s="26"/>
      <c r="AA164" s="1">
        <f>SUM(P164+U164+V164)</f>
        <v>3159313.72</v>
      </c>
      <c r="AB164" s="2">
        <v>2023</v>
      </c>
      <c r="AC164" s="2">
        <v>2024</v>
      </c>
    </row>
    <row r="165" spans="1:29" s="25" customFormat="1" ht="80.099999999999994" customHeight="1" x14ac:dyDescent="0.35">
      <c r="A165" s="2">
        <v>151</v>
      </c>
      <c r="B165" s="2" t="s">
        <v>307</v>
      </c>
      <c r="C165" s="23"/>
      <c r="D165" s="1">
        <f t="shared" si="24"/>
        <v>4247599.33</v>
      </c>
      <c r="E165" s="23"/>
      <c r="F165" s="2"/>
      <c r="G165" s="23"/>
      <c r="H165" s="23"/>
      <c r="I165" s="23"/>
      <c r="J165" s="23"/>
      <c r="K165" s="1"/>
      <c r="L165" s="23"/>
      <c r="M165" s="23"/>
      <c r="N165" s="23"/>
      <c r="O165" s="24"/>
      <c r="P165" s="23"/>
      <c r="Q165" s="23">
        <v>4044590.41</v>
      </c>
      <c r="R165" s="23"/>
      <c r="S165" s="23"/>
      <c r="T165" s="23"/>
      <c r="U165" s="23">
        <v>202229.52</v>
      </c>
      <c r="V165" s="23">
        <v>779.4</v>
      </c>
      <c r="W165" s="23"/>
      <c r="X165" s="26"/>
      <c r="Y165" s="23">
        <v>4247599.33</v>
      </c>
      <c r="Z165" s="26"/>
      <c r="AA165" s="1"/>
      <c r="AB165" s="2">
        <v>2023</v>
      </c>
      <c r="AC165" s="2">
        <v>2023</v>
      </c>
    </row>
    <row r="166" spans="1:29" s="25" customFormat="1" ht="80.099999999999994" customHeight="1" x14ac:dyDescent="0.35">
      <c r="A166" s="2">
        <v>152</v>
      </c>
      <c r="B166" s="2" t="s">
        <v>45</v>
      </c>
      <c r="C166" s="23"/>
      <c r="D166" s="1">
        <f t="shared" si="24"/>
        <v>8711378.8200000003</v>
      </c>
      <c r="E166" s="23"/>
      <c r="F166" s="2"/>
      <c r="G166" s="23"/>
      <c r="H166" s="23"/>
      <c r="I166" s="23"/>
      <c r="J166" s="23"/>
      <c r="K166" s="1"/>
      <c r="L166" s="23"/>
      <c r="M166" s="23"/>
      <c r="N166" s="23"/>
      <c r="O166" s="24"/>
      <c r="P166" s="23"/>
      <c r="Q166" s="23">
        <v>7483639.0300000003</v>
      </c>
      <c r="R166" s="23"/>
      <c r="S166" s="23"/>
      <c r="T166" s="23"/>
      <c r="U166" s="23">
        <v>1115485.2</v>
      </c>
      <c r="V166" s="23">
        <v>112254.59</v>
      </c>
      <c r="W166" s="23"/>
      <c r="X166" s="26"/>
      <c r="Y166" s="26"/>
      <c r="Z166" s="26"/>
      <c r="AA166" s="1">
        <f>D166-Y166</f>
        <v>8711378.8200000003</v>
      </c>
      <c r="AB166" s="2">
        <v>2023</v>
      </c>
      <c r="AC166" s="2">
        <v>2023</v>
      </c>
    </row>
    <row r="167" spans="1:29" s="25" customFormat="1" ht="80.099999999999994" customHeight="1" x14ac:dyDescent="0.35">
      <c r="A167" s="2">
        <v>153</v>
      </c>
      <c r="B167" s="2" t="s">
        <v>46</v>
      </c>
      <c r="C167" s="23"/>
      <c r="D167" s="1">
        <f t="shared" si="24"/>
        <v>64503360.549999997</v>
      </c>
      <c r="E167" s="23">
        <v>2570593.66</v>
      </c>
      <c r="F167" s="2"/>
      <c r="G167" s="23"/>
      <c r="H167" s="23">
        <v>2417263.69</v>
      </c>
      <c r="I167" s="23">
        <v>2591658.0299999998</v>
      </c>
      <c r="J167" s="23">
        <v>12466255.93</v>
      </c>
      <c r="K167" s="1"/>
      <c r="L167" s="23"/>
      <c r="M167" s="23">
        <v>2399431</v>
      </c>
      <c r="N167" s="23"/>
      <c r="O167" s="24"/>
      <c r="P167" s="23"/>
      <c r="Q167" s="23">
        <v>17100885.879999999</v>
      </c>
      <c r="R167" s="23">
        <v>2751646.06</v>
      </c>
      <c r="S167" s="23">
        <v>13376813.220000001</v>
      </c>
      <c r="T167" s="23">
        <v>4420832.38</v>
      </c>
      <c r="U167" s="23">
        <v>3506550</v>
      </c>
      <c r="V167" s="23">
        <v>901430.7</v>
      </c>
      <c r="W167" s="23"/>
      <c r="X167" s="26"/>
      <c r="Y167" s="26">
        <v>18559773.969999999</v>
      </c>
      <c r="Z167" s="26"/>
      <c r="AA167" s="1">
        <f>D167-Y167</f>
        <v>45943586.579999998</v>
      </c>
      <c r="AB167" s="2">
        <v>2023</v>
      </c>
      <c r="AC167" s="2">
        <v>2023</v>
      </c>
    </row>
    <row r="168" spans="1:29" s="25" customFormat="1" ht="80.099999999999994" customHeight="1" x14ac:dyDescent="0.35">
      <c r="A168" s="2">
        <v>154</v>
      </c>
      <c r="B168" s="2" t="s">
        <v>298</v>
      </c>
      <c r="C168" s="23"/>
      <c r="D168" s="1">
        <v>1861001.14</v>
      </c>
      <c r="E168" s="23"/>
      <c r="F168" s="2">
        <v>1</v>
      </c>
      <c r="G168" s="23">
        <v>1612809</v>
      </c>
      <c r="H168" s="23"/>
      <c r="I168" s="23"/>
      <c r="J168" s="23"/>
      <c r="K168" s="1"/>
      <c r="L168" s="23"/>
      <c r="M168" s="23"/>
      <c r="N168" s="23"/>
      <c r="O168" s="24"/>
      <c r="P168" s="23"/>
      <c r="Q168" s="23"/>
      <c r="R168" s="23"/>
      <c r="S168" s="23"/>
      <c r="T168" s="23"/>
      <c r="U168" s="23">
        <v>224000</v>
      </c>
      <c r="V168" s="23">
        <v>24192.14</v>
      </c>
      <c r="W168" s="23"/>
      <c r="X168" s="26"/>
      <c r="Y168" s="26">
        <v>1861001.14</v>
      </c>
      <c r="Z168" s="26"/>
      <c r="AA168" s="1"/>
      <c r="AB168" s="2">
        <v>2023</v>
      </c>
      <c r="AC168" s="2">
        <v>2023</v>
      </c>
    </row>
    <row r="169" spans="1:29" s="25" customFormat="1" ht="80.099999999999994" customHeight="1" x14ac:dyDescent="0.35">
      <c r="A169" s="2">
        <v>155</v>
      </c>
      <c r="B169" s="2" t="s">
        <v>283</v>
      </c>
      <c r="C169" s="23"/>
      <c r="D169" s="1">
        <f t="shared" si="24"/>
        <v>6318627.4500000002</v>
      </c>
      <c r="E169" s="23"/>
      <c r="F169" s="2"/>
      <c r="G169" s="23"/>
      <c r="H169" s="23"/>
      <c r="I169" s="23"/>
      <c r="J169" s="23"/>
      <c r="K169" s="1"/>
      <c r="L169" s="23"/>
      <c r="M169" s="23"/>
      <c r="N169" s="23"/>
      <c r="O169" s="24">
        <v>2</v>
      </c>
      <c r="P169" s="23">
        <f>3037801.66*O169</f>
        <v>6075603.3200000003</v>
      </c>
      <c r="Q169" s="23"/>
      <c r="R169" s="23"/>
      <c r="S169" s="23"/>
      <c r="T169" s="23"/>
      <c r="U169" s="23">
        <f>75945.04*O169</f>
        <v>151890.07999999999</v>
      </c>
      <c r="V169" s="23">
        <f>P169*1.5/100</f>
        <v>91134.05</v>
      </c>
      <c r="W169" s="23"/>
      <c r="X169" s="26"/>
      <c r="Y169" s="26"/>
      <c r="Z169" s="26"/>
      <c r="AA169" s="1">
        <f>SUM(P169+U169+V169)</f>
        <v>6318627.4500000002</v>
      </c>
      <c r="AB169" s="2">
        <v>2023</v>
      </c>
      <c r="AC169" s="2">
        <v>2024</v>
      </c>
    </row>
    <row r="170" spans="1:29" s="25" customFormat="1" ht="80.099999999999994" customHeight="1" x14ac:dyDescent="0.35">
      <c r="A170" s="2">
        <v>156</v>
      </c>
      <c r="B170" s="2" t="s">
        <v>204</v>
      </c>
      <c r="C170" s="23"/>
      <c r="D170" s="1">
        <f t="shared" si="24"/>
        <v>2501151.2400000002</v>
      </c>
      <c r="E170" s="23"/>
      <c r="F170" s="2"/>
      <c r="G170" s="23"/>
      <c r="H170" s="23"/>
      <c r="I170" s="23"/>
      <c r="J170" s="23"/>
      <c r="K170" s="27">
        <v>1</v>
      </c>
      <c r="L170" s="23">
        <v>2342020.9300000002</v>
      </c>
      <c r="M170" s="23"/>
      <c r="N170" s="23"/>
      <c r="O170" s="24"/>
      <c r="P170" s="23"/>
      <c r="Q170" s="23"/>
      <c r="R170" s="23"/>
      <c r="S170" s="23"/>
      <c r="T170" s="23"/>
      <c r="U170" s="23">
        <v>124000</v>
      </c>
      <c r="V170" s="23">
        <v>35130.31</v>
      </c>
      <c r="W170" s="23"/>
      <c r="X170" s="26"/>
      <c r="Y170" s="23">
        <v>2501151.2400000002</v>
      </c>
      <c r="Z170" s="26"/>
      <c r="AA170" s="1"/>
      <c r="AB170" s="2">
        <v>2023</v>
      </c>
      <c r="AC170" s="2">
        <v>2023</v>
      </c>
    </row>
    <row r="171" spans="1:29" s="25" customFormat="1" ht="80.099999999999994" customHeight="1" x14ac:dyDescent="0.35">
      <c r="A171" s="2">
        <v>157</v>
      </c>
      <c r="B171" s="2" t="s">
        <v>205</v>
      </c>
      <c r="C171" s="23"/>
      <c r="D171" s="1">
        <f t="shared" si="24"/>
        <v>2501151.2400000002</v>
      </c>
      <c r="E171" s="23"/>
      <c r="F171" s="2"/>
      <c r="G171" s="23"/>
      <c r="H171" s="23"/>
      <c r="I171" s="23"/>
      <c r="J171" s="23"/>
      <c r="K171" s="27">
        <v>1</v>
      </c>
      <c r="L171" s="23">
        <v>2342020.9300000002</v>
      </c>
      <c r="M171" s="23"/>
      <c r="N171" s="23"/>
      <c r="O171" s="24"/>
      <c r="P171" s="23"/>
      <c r="Q171" s="23"/>
      <c r="R171" s="23"/>
      <c r="S171" s="23"/>
      <c r="T171" s="23"/>
      <c r="U171" s="23">
        <v>124000</v>
      </c>
      <c r="V171" s="23">
        <v>35130.31</v>
      </c>
      <c r="W171" s="23"/>
      <c r="X171" s="26"/>
      <c r="Y171" s="23">
        <v>2501151.2400000002</v>
      </c>
      <c r="Z171" s="26"/>
      <c r="AA171" s="1"/>
      <c r="AB171" s="2">
        <v>2023</v>
      </c>
      <c r="AC171" s="2">
        <v>2023</v>
      </c>
    </row>
    <row r="172" spans="1:29" s="25" customFormat="1" ht="80.099999999999994" customHeight="1" x14ac:dyDescent="0.35">
      <c r="A172" s="2">
        <v>158</v>
      </c>
      <c r="B172" s="2" t="s">
        <v>206</v>
      </c>
      <c r="C172" s="23"/>
      <c r="D172" s="1">
        <f t="shared" si="24"/>
        <v>2501151.2400000002</v>
      </c>
      <c r="E172" s="23"/>
      <c r="F172" s="2"/>
      <c r="G172" s="23"/>
      <c r="H172" s="23"/>
      <c r="I172" s="23"/>
      <c r="J172" s="23"/>
      <c r="K172" s="27">
        <v>1</v>
      </c>
      <c r="L172" s="23">
        <v>2342020.9300000002</v>
      </c>
      <c r="M172" s="23"/>
      <c r="N172" s="23"/>
      <c r="O172" s="24"/>
      <c r="P172" s="23"/>
      <c r="Q172" s="23"/>
      <c r="R172" s="23"/>
      <c r="S172" s="23"/>
      <c r="T172" s="23"/>
      <c r="U172" s="23">
        <v>124000</v>
      </c>
      <c r="V172" s="23">
        <v>35130.31</v>
      </c>
      <c r="W172" s="23"/>
      <c r="X172" s="26"/>
      <c r="Y172" s="23">
        <v>2501151.2400000002</v>
      </c>
      <c r="Z172" s="26"/>
      <c r="AA172" s="1"/>
      <c r="AB172" s="2">
        <v>2023</v>
      </c>
      <c r="AC172" s="2">
        <v>2023</v>
      </c>
    </row>
    <row r="173" spans="1:29" s="25" customFormat="1" ht="80.099999999999994" customHeight="1" x14ac:dyDescent="0.35">
      <c r="A173" s="2">
        <v>159</v>
      </c>
      <c r="B173" s="2" t="s">
        <v>207</v>
      </c>
      <c r="C173" s="23"/>
      <c r="D173" s="1">
        <f t="shared" si="24"/>
        <v>2501151.2400000002</v>
      </c>
      <c r="E173" s="23"/>
      <c r="F173" s="2"/>
      <c r="G173" s="23"/>
      <c r="H173" s="23"/>
      <c r="I173" s="23"/>
      <c r="J173" s="23"/>
      <c r="K173" s="27">
        <v>1</v>
      </c>
      <c r="L173" s="23">
        <v>2342020.9300000002</v>
      </c>
      <c r="M173" s="23"/>
      <c r="N173" s="23"/>
      <c r="O173" s="24"/>
      <c r="P173" s="23"/>
      <c r="Q173" s="23"/>
      <c r="R173" s="23"/>
      <c r="S173" s="23"/>
      <c r="T173" s="23"/>
      <c r="U173" s="23">
        <v>124000</v>
      </c>
      <c r="V173" s="23">
        <v>35130.31</v>
      </c>
      <c r="W173" s="23"/>
      <c r="X173" s="26"/>
      <c r="Y173" s="23">
        <v>2501151.2400000002</v>
      </c>
      <c r="Z173" s="26"/>
      <c r="AA173" s="1"/>
      <c r="AB173" s="2">
        <v>2023</v>
      </c>
      <c r="AC173" s="2">
        <v>2023</v>
      </c>
    </row>
    <row r="174" spans="1:29" s="25" customFormat="1" ht="80.099999999999994" customHeight="1" x14ac:dyDescent="0.35">
      <c r="A174" s="2">
        <v>160</v>
      </c>
      <c r="B174" s="2" t="s">
        <v>208</v>
      </c>
      <c r="C174" s="23"/>
      <c r="D174" s="1">
        <f t="shared" si="24"/>
        <v>2501151.2400000002</v>
      </c>
      <c r="E174" s="23"/>
      <c r="F174" s="2"/>
      <c r="G174" s="23"/>
      <c r="H174" s="23"/>
      <c r="I174" s="23"/>
      <c r="J174" s="23"/>
      <c r="K174" s="27">
        <v>1</v>
      </c>
      <c r="L174" s="23">
        <v>2342020.9300000002</v>
      </c>
      <c r="M174" s="23"/>
      <c r="N174" s="23"/>
      <c r="O174" s="24"/>
      <c r="P174" s="23"/>
      <c r="Q174" s="23"/>
      <c r="R174" s="23"/>
      <c r="S174" s="23"/>
      <c r="T174" s="23"/>
      <c r="U174" s="23">
        <v>124000</v>
      </c>
      <c r="V174" s="23">
        <v>35130.31</v>
      </c>
      <c r="W174" s="23"/>
      <c r="X174" s="26"/>
      <c r="Y174" s="23">
        <v>2501151.2400000002</v>
      </c>
      <c r="Z174" s="26"/>
      <c r="AA174" s="1"/>
      <c r="AB174" s="2">
        <v>2023</v>
      </c>
      <c r="AC174" s="2">
        <v>2023</v>
      </c>
    </row>
    <row r="175" spans="1:29" s="25" customFormat="1" ht="80.099999999999994" customHeight="1" x14ac:dyDescent="0.35">
      <c r="A175" s="2">
        <v>161</v>
      </c>
      <c r="B175" s="2" t="s">
        <v>209</v>
      </c>
      <c r="C175" s="23"/>
      <c r="D175" s="1">
        <f t="shared" si="24"/>
        <v>2501151.2400000002</v>
      </c>
      <c r="E175" s="23"/>
      <c r="F175" s="2"/>
      <c r="G175" s="23"/>
      <c r="H175" s="23"/>
      <c r="I175" s="23"/>
      <c r="J175" s="23"/>
      <c r="K175" s="27">
        <v>1</v>
      </c>
      <c r="L175" s="23">
        <v>2342020.9300000002</v>
      </c>
      <c r="M175" s="23"/>
      <c r="N175" s="23"/>
      <c r="O175" s="24"/>
      <c r="P175" s="23"/>
      <c r="Q175" s="23"/>
      <c r="R175" s="23"/>
      <c r="S175" s="23"/>
      <c r="T175" s="23"/>
      <c r="U175" s="23">
        <v>124000</v>
      </c>
      <c r="V175" s="23">
        <v>35130.31</v>
      </c>
      <c r="W175" s="23"/>
      <c r="X175" s="26"/>
      <c r="Y175" s="23">
        <v>2501151.2400000002</v>
      </c>
      <c r="Z175" s="26"/>
      <c r="AA175" s="1"/>
      <c r="AB175" s="2">
        <v>2023</v>
      </c>
      <c r="AC175" s="2">
        <v>2023</v>
      </c>
    </row>
    <row r="176" spans="1:29" s="25" customFormat="1" ht="80.099999999999994" customHeight="1" x14ac:dyDescent="0.35">
      <c r="A176" s="2">
        <v>162</v>
      </c>
      <c r="B176" s="2" t="s">
        <v>210</v>
      </c>
      <c r="C176" s="23"/>
      <c r="D176" s="1">
        <f t="shared" si="24"/>
        <v>2501151.2400000002</v>
      </c>
      <c r="E176" s="23"/>
      <c r="F176" s="2"/>
      <c r="G176" s="23"/>
      <c r="H176" s="23"/>
      <c r="I176" s="23"/>
      <c r="J176" s="23"/>
      <c r="K176" s="27">
        <v>1</v>
      </c>
      <c r="L176" s="23">
        <v>2342020.9300000002</v>
      </c>
      <c r="M176" s="23"/>
      <c r="N176" s="23"/>
      <c r="O176" s="24"/>
      <c r="P176" s="23"/>
      <c r="Q176" s="23"/>
      <c r="R176" s="23"/>
      <c r="S176" s="23"/>
      <c r="T176" s="23"/>
      <c r="U176" s="23">
        <v>124000</v>
      </c>
      <c r="V176" s="23">
        <v>35130.31</v>
      </c>
      <c r="W176" s="23"/>
      <c r="X176" s="26"/>
      <c r="Y176" s="23">
        <v>2501151.2400000002</v>
      </c>
      <c r="Z176" s="26"/>
      <c r="AA176" s="1"/>
      <c r="AB176" s="2">
        <v>2023</v>
      </c>
      <c r="AC176" s="2">
        <v>2023</v>
      </c>
    </row>
    <row r="177" spans="1:29" s="25" customFormat="1" ht="80.099999999999994" customHeight="1" x14ac:dyDescent="0.35">
      <c r="A177" s="2">
        <v>163</v>
      </c>
      <c r="B177" s="2" t="s">
        <v>47</v>
      </c>
      <c r="C177" s="23"/>
      <c r="D177" s="1">
        <f t="shared" si="24"/>
        <v>14807528.310000001</v>
      </c>
      <c r="E177" s="23"/>
      <c r="F177" s="2"/>
      <c r="G177" s="23"/>
      <c r="H177" s="23"/>
      <c r="I177" s="23"/>
      <c r="J177" s="23"/>
      <c r="K177" s="27">
        <v>1</v>
      </c>
      <c r="L177" s="23">
        <v>2342020.9300000002</v>
      </c>
      <c r="M177" s="23"/>
      <c r="N177" s="23"/>
      <c r="O177" s="24"/>
      <c r="P177" s="23"/>
      <c r="Q177" s="23"/>
      <c r="R177" s="23"/>
      <c r="S177" s="23">
        <v>11200703.32</v>
      </c>
      <c r="T177" s="23"/>
      <c r="U177" s="23">
        <v>1061663.2</v>
      </c>
      <c r="V177" s="23">
        <v>203140.86</v>
      </c>
      <c r="W177" s="23"/>
      <c r="X177" s="26"/>
      <c r="Y177" s="23">
        <v>2501151.2400000002</v>
      </c>
      <c r="Z177" s="26"/>
      <c r="AA177" s="1">
        <v>12306377.07</v>
      </c>
      <c r="AB177" s="2">
        <v>2023</v>
      </c>
      <c r="AC177" s="2">
        <v>2023</v>
      </c>
    </row>
    <row r="178" spans="1:29" s="25" customFormat="1" ht="80.099999999999994" customHeight="1" x14ac:dyDescent="0.35">
      <c r="A178" s="2">
        <v>164</v>
      </c>
      <c r="B178" s="2" t="s">
        <v>211</v>
      </c>
      <c r="C178" s="23"/>
      <c r="D178" s="1">
        <f t="shared" si="24"/>
        <v>2501151.2400000002</v>
      </c>
      <c r="E178" s="23"/>
      <c r="F178" s="2"/>
      <c r="G178" s="23"/>
      <c r="H178" s="23"/>
      <c r="I178" s="23"/>
      <c r="J178" s="23"/>
      <c r="K178" s="27">
        <v>1</v>
      </c>
      <c r="L178" s="23">
        <v>2342020.9300000002</v>
      </c>
      <c r="M178" s="23"/>
      <c r="N178" s="23"/>
      <c r="O178" s="24"/>
      <c r="P178" s="23"/>
      <c r="Q178" s="23"/>
      <c r="R178" s="23"/>
      <c r="S178" s="23"/>
      <c r="T178" s="23"/>
      <c r="U178" s="23">
        <v>124000</v>
      </c>
      <c r="V178" s="23">
        <v>35130.31</v>
      </c>
      <c r="W178" s="23"/>
      <c r="X178" s="26"/>
      <c r="Y178" s="23">
        <v>2501151.2400000002</v>
      </c>
      <c r="Z178" s="26"/>
      <c r="AA178" s="1"/>
      <c r="AB178" s="2">
        <v>2023</v>
      </c>
      <c r="AC178" s="2">
        <v>2023</v>
      </c>
    </row>
    <row r="179" spans="1:29" s="25" customFormat="1" ht="80.099999999999994" customHeight="1" x14ac:dyDescent="0.35">
      <c r="A179" s="2">
        <v>165</v>
      </c>
      <c r="B179" s="2" t="s">
        <v>212</v>
      </c>
      <c r="C179" s="23"/>
      <c r="D179" s="1">
        <f t="shared" si="24"/>
        <v>2501151.2400000002</v>
      </c>
      <c r="E179" s="23"/>
      <c r="F179" s="2"/>
      <c r="G179" s="23"/>
      <c r="H179" s="23"/>
      <c r="I179" s="23"/>
      <c r="J179" s="23"/>
      <c r="K179" s="27">
        <v>1</v>
      </c>
      <c r="L179" s="23">
        <v>2342020.9300000002</v>
      </c>
      <c r="M179" s="23"/>
      <c r="N179" s="23"/>
      <c r="O179" s="24"/>
      <c r="P179" s="23"/>
      <c r="Q179" s="23"/>
      <c r="R179" s="23"/>
      <c r="S179" s="23"/>
      <c r="T179" s="23"/>
      <c r="U179" s="23">
        <v>124000</v>
      </c>
      <c r="V179" s="23">
        <v>35130.31</v>
      </c>
      <c r="W179" s="23"/>
      <c r="X179" s="26"/>
      <c r="Y179" s="23">
        <v>2501151.2400000002</v>
      </c>
      <c r="Z179" s="26"/>
      <c r="AA179" s="1"/>
      <c r="AB179" s="2">
        <v>2023</v>
      </c>
      <c r="AC179" s="2">
        <v>2023</v>
      </c>
    </row>
    <row r="180" spans="1:29" s="25" customFormat="1" ht="80.099999999999994" customHeight="1" x14ac:dyDescent="0.35">
      <c r="A180" s="2">
        <v>166</v>
      </c>
      <c r="B180" s="2" t="s">
        <v>213</v>
      </c>
      <c r="C180" s="23"/>
      <c r="D180" s="1">
        <f t="shared" si="24"/>
        <v>2501151.2400000002</v>
      </c>
      <c r="E180" s="23"/>
      <c r="F180" s="2"/>
      <c r="G180" s="23"/>
      <c r="H180" s="23"/>
      <c r="I180" s="23"/>
      <c r="J180" s="23"/>
      <c r="K180" s="27">
        <v>1</v>
      </c>
      <c r="L180" s="23">
        <v>2342020.9300000002</v>
      </c>
      <c r="M180" s="23"/>
      <c r="N180" s="23"/>
      <c r="O180" s="24"/>
      <c r="P180" s="23"/>
      <c r="Q180" s="23"/>
      <c r="R180" s="23"/>
      <c r="S180" s="23"/>
      <c r="T180" s="23"/>
      <c r="U180" s="23">
        <v>124000</v>
      </c>
      <c r="V180" s="23">
        <v>35130.31</v>
      </c>
      <c r="W180" s="23"/>
      <c r="X180" s="26"/>
      <c r="Y180" s="23">
        <v>2501151.2400000002</v>
      </c>
      <c r="Z180" s="26"/>
      <c r="AA180" s="1"/>
      <c r="AB180" s="2">
        <v>2023</v>
      </c>
      <c r="AC180" s="2">
        <v>2023</v>
      </c>
    </row>
    <row r="181" spans="1:29" s="25" customFormat="1" ht="80.099999999999994" customHeight="1" x14ac:dyDescent="0.35">
      <c r="A181" s="2">
        <v>167</v>
      </c>
      <c r="B181" s="2" t="s">
        <v>214</v>
      </c>
      <c r="C181" s="23"/>
      <c r="D181" s="1">
        <f t="shared" si="24"/>
        <v>2501151.2400000002</v>
      </c>
      <c r="E181" s="23"/>
      <c r="F181" s="2"/>
      <c r="G181" s="23"/>
      <c r="H181" s="23"/>
      <c r="I181" s="23"/>
      <c r="J181" s="23"/>
      <c r="K181" s="27">
        <v>1</v>
      </c>
      <c r="L181" s="23">
        <v>2342020.9300000002</v>
      </c>
      <c r="M181" s="23"/>
      <c r="N181" s="23"/>
      <c r="O181" s="24"/>
      <c r="P181" s="23"/>
      <c r="Q181" s="23"/>
      <c r="R181" s="23"/>
      <c r="S181" s="23"/>
      <c r="T181" s="23"/>
      <c r="U181" s="23">
        <v>124000</v>
      </c>
      <c r="V181" s="23">
        <v>35130.31</v>
      </c>
      <c r="W181" s="23"/>
      <c r="X181" s="26"/>
      <c r="Y181" s="23">
        <v>2501151.2400000002</v>
      </c>
      <c r="Z181" s="26"/>
      <c r="AA181" s="1"/>
      <c r="AB181" s="2">
        <v>2023</v>
      </c>
      <c r="AC181" s="2">
        <v>2023</v>
      </c>
    </row>
    <row r="182" spans="1:29" s="25" customFormat="1" ht="80.099999999999994" customHeight="1" x14ac:dyDescent="0.35">
      <c r="A182" s="2">
        <v>168</v>
      </c>
      <c r="B182" s="2" t="s">
        <v>215</v>
      </c>
      <c r="C182" s="23"/>
      <c r="D182" s="1">
        <f t="shared" si="24"/>
        <v>2501151.2400000002</v>
      </c>
      <c r="E182" s="23"/>
      <c r="F182" s="2"/>
      <c r="G182" s="23"/>
      <c r="H182" s="23"/>
      <c r="I182" s="23"/>
      <c r="J182" s="23"/>
      <c r="K182" s="27">
        <v>1</v>
      </c>
      <c r="L182" s="23">
        <v>2342020.9300000002</v>
      </c>
      <c r="M182" s="23"/>
      <c r="N182" s="23"/>
      <c r="O182" s="24"/>
      <c r="P182" s="23"/>
      <c r="Q182" s="23"/>
      <c r="R182" s="23"/>
      <c r="S182" s="23"/>
      <c r="T182" s="23"/>
      <c r="U182" s="23">
        <v>124000</v>
      </c>
      <c r="V182" s="23">
        <v>35130.31</v>
      </c>
      <c r="W182" s="23"/>
      <c r="X182" s="26"/>
      <c r="Y182" s="23">
        <v>2501151.2400000002</v>
      </c>
      <c r="Z182" s="26"/>
      <c r="AA182" s="1"/>
      <c r="AB182" s="2">
        <v>2023</v>
      </c>
      <c r="AC182" s="2">
        <v>2023</v>
      </c>
    </row>
    <row r="183" spans="1:29" s="25" customFormat="1" ht="80.099999999999994" customHeight="1" x14ac:dyDescent="0.35">
      <c r="A183" s="2">
        <v>169</v>
      </c>
      <c r="B183" s="2" t="s">
        <v>216</v>
      </c>
      <c r="C183" s="23"/>
      <c r="D183" s="1">
        <f t="shared" si="24"/>
        <v>2501151.2400000002</v>
      </c>
      <c r="E183" s="23"/>
      <c r="F183" s="2"/>
      <c r="G183" s="23"/>
      <c r="H183" s="23"/>
      <c r="I183" s="23"/>
      <c r="J183" s="23"/>
      <c r="K183" s="27">
        <v>1</v>
      </c>
      <c r="L183" s="23">
        <v>2342020.9300000002</v>
      </c>
      <c r="M183" s="23"/>
      <c r="N183" s="23"/>
      <c r="O183" s="24"/>
      <c r="P183" s="23"/>
      <c r="Q183" s="23"/>
      <c r="R183" s="23"/>
      <c r="S183" s="23"/>
      <c r="T183" s="23"/>
      <c r="U183" s="23">
        <v>124000</v>
      </c>
      <c r="V183" s="23">
        <v>35130.31</v>
      </c>
      <c r="W183" s="23"/>
      <c r="X183" s="26"/>
      <c r="Y183" s="23">
        <v>2501151.2400000002</v>
      </c>
      <c r="Z183" s="26"/>
      <c r="AA183" s="1"/>
      <c r="AB183" s="2">
        <v>2023</v>
      </c>
      <c r="AC183" s="2">
        <v>2023</v>
      </c>
    </row>
    <row r="184" spans="1:29" s="25" customFormat="1" ht="80.099999999999994" customHeight="1" x14ac:dyDescent="0.35">
      <c r="A184" s="2">
        <v>170</v>
      </c>
      <c r="B184" s="2" t="s">
        <v>48</v>
      </c>
      <c r="C184" s="23"/>
      <c r="D184" s="1">
        <f t="shared" si="24"/>
        <v>6174605.5800000001</v>
      </c>
      <c r="E184" s="23"/>
      <c r="F184" s="2"/>
      <c r="G184" s="23"/>
      <c r="H184" s="23"/>
      <c r="I184" s="23"/>
      <c r="J184" s="23"/>
      <c r="K184" s="1"/>
      <c r="L184" s="23"/>
      <c r="M184" s="23"/>
      <c r="N184" s="23"/>
      <c r="O184" s="24"/>
      <c r="P184" s="23"/>
      <c r="Q184" s="23"/>
      <c r="R184" s="23"/>
      <c r="S184" s="23">
        <v>5300881.95</v>
      </c>
      <c r="T184" s="23"/>
      <c r="U184" s="23">
        <v>794210.4</v>
      </c>
      <c r="V184" s="23">
        <v>79513.23</v>
      </c>
      <c r="W184" s="23"/>
      <c r="X184" s="26"/>
      <c r="Y184" s="26"/>
      <c r="Z184" s="26"/>
      <c r="AA184" s="1">
        <f>D184-Y184</f>
        <v>6174605.5800000001</v>
      </c>
      <c r="AB184" s="2">
        <v>2023</v>
      </c>
      <c r="AC184" s="2">
        <v>2023</v>
      </c>
    </row>
    <row r="185" spans="1:29" s="25" customFormat="1" ht="80.099999999999994" customHeight="1" x14ac:dyDescent="0.35">
      <c r="A185" s="2">
        <v>171</v>
      </c>
      <c r="B185" s="2" t="s">
        <v>272</v>
      </c>
      <c r="C185" s="23"/>
      <c r="D185" s="1">
        <f t="shared" si="24"/>
        <v>6318627.4500000002</v>
      </c>
      <c r="E185" s="23"/>
      <c r="F185" s="2"/>
      <c r="G185" s="23"/>
      <c r="H185" s="23"/>
      <c r="I185" s="23"/>
      <c r="J185" s="23"/>
      <c r="K185" s="1"/>
      <c r="L185" s="23"/>
      <c r="M185" s="23"/>
      <c r="N185" s="23"/>
      <c r="O185" s="24">
        <v>2</v>
      </c>
      <c r="P185" s="23">
        <f>3037801.66*O185</f>
        <v>6075603.3200000003</v>
      </c>
      <c r="Q185" s="23"/>
      <c r="R185" s="23"/>
      <c r="S185" s="23"/>
      <c r="T185" s="23"/>
      <c r="U185" s="23">
        <f>75945.04*O185</f>
        <v>151890.07999999999</v>
      </c>
      <c r="V185" s="23">
        <f>P185*1.5/100</f>
        <v>91134.05</v>
      </c>
      <c r="W185" s="23"/>
      <c r="X185" s="26"/>
      <c r="Y185" s="26"/>
      <c r="Z185" s="26"/>
      <c r="AA185" s="1">
        <f>SUM(P185+U185+V185)</f>
        <v>6318627.4500000002</v>
      </c>
      <c r="AB185" s="2">
        <v>2023</v>
      </c>
      <c r="AC185" s="2">
        <v>2024</v>
      </c>
    </row>
    <row r="186" spans="1:29" s="25" customFormat="1" ht="80.099999999999994" customHeight="1" x14ac:dyDescent="0.35">
      <c r="A186" s="2">
        <v>172</v>
      </c>
      <c r="B186" s="2" t="s">
        <v>273</v>
      </c>
      <c r="C186" s="23"/>
      <c r="D186" s="1">
        <f t="shared" si="24"/>
        <v>15796568.619999999</v>
      </c>
      <c r="E186" s="23"/>
      <c r="F186" s="2"/>
      <c r="G186" s="23"/>
      <c r="H186" s="23"/>
      <c r="I186" s="23"/>
      <c r="J186" s="23"/>
      <c r="K186" s="1"/>
      <c r="L186" s="23"/>
      <c r="M186" s="23"/>
      <c r="N186" s="23"/>
      <c r="O186" s="24">
        <v>5</v>
      </c>
      <c r="P186" s="23">
        <f>3037801.66*O186</f>
        <v>15189008.300000001</v>
      </c>
      <c r="Q186" s="23"/>
      <c r="R186" s="23"/>
      <c r="S186" s="23"/>
      <c r="T186" s="23"/>
      <c r="U186" s="23">
        <f>75945.04*O186</f>
        <v>379725.2</v>
      </c>
      <c r="V186" s="23">
        <f>P186*1.5/100</f>
        <v>227835.12</v>
      </c>
      <c r="W186" s="23"/>
      <c r="X186" s="26"/>
      <c r="Y186" s="26"/>
      <c r="Z186" s="26"/>
      <c r="AA186" s="1">
        <f>SUM(P186+U186+V186)</f>
        <v>15796568.619999999</v>
      </c>
      <c r="AB186" s="2">
        <v>2023</v>
      </c>
      <c r="AC186" s="2">
        <v>2024</v>
      </c>
    </row>
    <row r="187" spans="1:29" s="25" customFormat="1" ht="80.099999999999994" customHeight="1" x14ac:dyDescent="0.35">
      <c r="A187" s="2">
        <v>173</v>
      </c>
      <c r="B187" s="2" t="s">
        <v>293</v>
      </c>
      <c r="C187" s="23"/>
      <c r="D187" s="1">
        <f t="shared" si="24"/>
        <v>2974318.29</v>
      </c>
      <c r="E187" s="23"/>
      <c r="F187" s="2"/>
      <c r="G187" s="23"/>
      <c r="H187" s="23"/>
      <c r="I187" s="23"/>
      <c r="J187" s="23"/>
      <c r="K187" s="1"/>
      <c r="L187" s="23"/>
      <c r="M187" s="23"/>
      <c r="N187" s="23"/>
      <c r="O187" s="24">
        <v>1</v>
      </c>
      <c r="P187" s="23">
        <v>2855540.15</v>
      </c>
      <c r="Q187" s="23"/>
      <c r="R187" s="23"/>
      <c r="S187" s="23"/>
      <c r="T187" s="23"/>
      <c r="U187" s="23">
        <v>75945.039999999994</v>
      </c>
      <c r="V187" s="23">
        <v>42833.1</v>
      </c>
      <c r="W187" s="23"/>
      <c r="X187" s="26"/>
      <c r="Y187" s="26"/>
      <c r="Z187" s="26"/>
      <c r="AA187" s="1">
        <f>P187+U187+V187</f>
        <v>2974318.29</v>
      </c>
      <c r="AB187" s="2">
        <v>2023</v>
      </c>
      <c r="AC187" s="2">
        <v>2024</v>
      </c>
    </row>
    <row r="188" spans="1:29" s="25" customFormat="1" ht="80.099999999999994" customHeight="1" x14ac:dyDescent="0.35">
      <c r="A188" s="2">
        <v>174</v>
      </c>
      <c r="B188" s="2" t="s">
        <v>76</v>
      </c>
      <c r="C188" s="23"/>
      <c r="D188" s="1">
        <v>8937098.1799999997</v>
      </c>
      <c r="E188" s="23"/>
      <c r="F188" s="2"/>
      <c r="G188" s="23"/>
      <c r="H188" s="23"/>
      <c r="I188" s="23"/>
      <c r="J188" s="23"/>
      <c r="K188" s="1"/>
      <c r="L188" s="23"/>
      <c r="M188" s="23"/>
      <c r="N188" s="23"/>
      <c r="O188" s="24"/>
      <c r="P188" s="23"/>
      <c r="Q188" s="23"/>
      <c r="R188" s="23"/>
      <c r="S188" s="23">
        <v>7981219.1299999999</v>
      </c>
      <c r="T188" s="23"/>
      <c r="U188" s="23">
        <v>836160.76</v>
      </c>
      <c r="V188" s="23">
        <v>119718.29</v>
      </c>
      <c r="W188" s="23"/>
      <c r="X188" s="26"/>
      <c r="Y188" s="26"/>
      <c r="Z188" s="26"/>
      <c r="AA188" s="1">
        <v>8937098.1799999997</v>
      </c>
      <c r="AB188" s="2">
        <v>2023</v>
      </c>
      <c r="AC188" s="2">
        <v>2023</v>
      </c>
    </row>
    <row r="189" spans="1:29" s="25" customFormat="1" ht="80.099999999999994" customHeight="1" x14ac:dyDescent="0.35">
      <c r="A189" s="2">
        <v>175</v>
      </c>
      <c r="B189" s="2" t="s">
        <v>77</v>
      </c>
      <c r="C189" s="23"/>
      <c r="D189" s="1">
        <v>5342225.09</v>
      </c>
      <c r="E189" s="23"/>
      <c r="F189" s="2"/>
      <c r="G189" s="23"/>
      <c r="H189" s="23"/>
      <c r="I189" s="23"/>
      <c r="J189" s="23"/>
      <c r="K189" s="1"/>
      <c r="L189" s="23"/>
      <c r="M189" s="23"/>
      <c r="N189" s="23"/>
      <c r="O189" s="24"/>
      <c r="P189" s="23"/>
      <c r="Q189" s="23"/>
      <c r="R189" s="23"/>
      <c r="S189" s="23">
        <v>4856541.87</v>
      </c>
      <c r="T189" s="23"/>
      <c r="U189" s="23">
        <v>412835.09</v>
      </c>
      <c r="V189" s="23">
        <v>72848.13</v>
      </c>
      <c r="W189" s="23"/>
      <c r="X189" s="26"/>
      <c r="Y189" s="26"/>
      <c r="Z189" s="26"/>
      <c r="AA189" s="1">
        <v>5342225.09</v>
      </c>
      <c r="AB189" s="2">
        <v>2023</v>
      </c>
      <c r="AC189" s="2">
        <v>2023</v>
      </c>
    </row>
    <row r="190" spans="1:29" s="25" customFormat="1" ht="80.099999999999994" customHeight="1" x14ac:dyDescent="0.35">
      <c r="A190" s="2">
        <v>176</v>
      </c>
      <c r="B190" s="2" t="s">
        <v>49</v>
      </c>
      <c r="C190" s="23"/>
      <c r="D190" s="1">
        <f t="shared" si="24"/>
        <v>23780342.739999998</v>
      </c>
      <c r="E190" s="23">
        <v>1339676.47</v>
      </c>
      <c r="F190" s="2"/>
      <c r="G190" s="23"/>
      <c r="H190" s="23">
        <v>1354438.62</v>
      </c>
      <c r="I190" s="23">
        <v>2440864.73</v>
      </c>
      <c r="J190" s="23">
        <v>1979263.65</v>
      </c>
      <c r="K190" s="1"/>
      <c r="L190" s="23"/>
      <c r="M190" s="23">
        <v>1399565.38</v>
      </c>
      <c r="N190" s="23"/>
      <c r="O190" s="24"/>
      <c r="P190" s="23"/>
      <c r="Q190" s="23"/>
      <c r="R190" s="23">
        <v>4438297.18</v>
      </c>
      <c r="S190" s="23">
        <v>6013577.5599999996</v>
      </c>
      <c r="T190" s="23">
        <v>2578629.65</v>
      </c>
      <c r="U190" s="23">
        <v>1912864.8</v>
      </c>
      <c r="V190" s="23">
        <v>323164.7</v>
      </c>
      <c r="W190" s="23"/>
      <c r="X190" s="26"/>
      <c r="Y190" s="26"/>
      <c r="Z190" s="26"/>
      <c r="AA190" s="1">
        <f>D190-Y190</f>
        <v>23780342.739999998</v>
      </c>
      <c r="AB190" s="2">
        <v>2023</v>
      </c>
      <c r="AC190" s="2">
        <v>2023</v>
      </c>
    </row>
    <row r="191" spans="1:29" s="25" customFormat="1" ht="80.099999999999994" customHeight="1" x14ac:dyDescent="0.35">
      <c r="A191" s="2">
        <v>177</v>
      </c>
      <c r="B191" s="2" t="s">
        <v>217</v>
      </c>
      <c r="C191" s="23"/>
      <c r="D191" s="1">
        <f t="shared" si="24"/>
        <v>2501151.2400000002</v>
      </c>
      <c r="E191" s="23"/>
      <c r="F191" s="2"/>
      <c r="G191" s="23"/>
      <c r="H191" s="23"/>
      <c r="I191" s="23"/>
      <c r="J191" s="23"/>
      <c r="K191" s="27">
        <v>1</v>
      </c>
      <c r="L191" s="23">
        <v>2342020.9300000002</v>
      </c>
      <c r="M191" s="23"/>
      <c r="N191" s="23"/>
      <c r="O191" s="24"/>
      <c r="P191" s="23"/>
      <c r="Q191" s="23"/>
      <c r="R191" s="23"/>
      <c r="S191" s="23"/>
      <c r="T191" s="23"/>
      <c r="U191" s="23">
        <v>124000</v>
      </c>
      <c r="V191" s="23">
        <v>35130.31</v>
      </c>
      <c r="W191" s="23"/>
      <c r="X191" s="26"/>
      <c r="Y191" s="23">
        <v>2501151.2400000002</v>
      </c>
      <c r="Z191" s="26"/>
      <c r="AA191" s="1"/>
      <c r="AB191" s="2">
        <v>2023</v>
      </c>
      <c r="AC191" s="2">
        <v>2023</v>
      </c>
    </row>
    <row r="192" spans="1:29" s="25" customFormat="1" ht="80.099999999999994" customHeight="1" x14ac:dyDescent="0.35">
      <c r="A192" s="2">
        <v>178</v>
      </c>
      <c r="B192" s="2" t="s">
        <v>218</v>
      </c>
      <c r="C192" s="23"/>
      <c r="D192" s="1">
        <f t="shared" si="24"/>
        <v>2501151.2400000002</v>
      </c>
      <c r="E192" s="23"/>
      <c r="F192" s="2"/>
      <c r="G192" s="23"/>
      <c r="H192" s="23"/>
      <c r="I192" s="23"/>
      <c r="J192" s="23"/>
      <c r="K192" s="27">
        <v>1</v>
      </c>
      <c r="L192" s="23">
        <v>2342020.9300000002</v>
      </c>
      <c r="M192" s="23"/>
      <c r="N192" s="23"/>
      <c r="O192" s="24"/>
      <c r="P192" s="23"/>
      <c r="Q192" s="23"/>
      <c r="R192" s="23"/>
      <c r="S192" s="23"/>
      <c r="T192" s="23"/>
      <c r="U192" s="23">
        <v>124000</v>
      </c>
      <c r="V192" s="23">
        <v>35130.31</v>
      </c>
      <c r="W192" s="23"/>
      <c r="X192" s="26"/>
      <c r="Y192" s="23">
        <v>2501151.2400000002</v>
      </c>
      <c r="Z192" s="26"/>
      <c r="AA192" s="1"/>
      <c r="AB192" s="2">
        <v>2023</v>
      </c>
      <c r="AC192" s="2">
        <v>2023</v>
      </c>
    </row>
    <row r="193" spans="1:29" s="25" customFormat="1" ht="80.099999999999994" customHeight="1" x14ac:dyDescent="0.35">
      <c r="A193" s="2">
        <v>179</v>
      </c>
      <c r="B193" s="2" t="s">
        <v>219</v>
      </c>
      <c r="C193" s="23"/>
      <c r="D193" s="1">
        <f t="shared" si="24"/>
        <v>2501151.2400000002</v>
      </c>
      <c r="E193" s="23"/>
      <c r="F193" s="2"/>
      <c r="G193" s="23"/>
      <c r="H193" s="23"/>
      <c r="I193" s="23"/>
      <c r="J193" s="23"/>
      <c r="K193" s="27">
        <v>1</v>
      </c>
      <c r="L193" s="23">
        <v>2342020.9300000002</v>
      </c>
      <c r="M193" s="23"/>
      <c r="N193" s="23"/>
      <c r="O193" s="24"/>
      <c r="P193" s="23"/>
      <c r="Q193" s="23"/>
      <c r="R193" s="23"/>
      <c r="S193" s="23"/>
      <c r="T193" s="23"/>
      <c r="U193" s="23">
        <v>124000</v>
      </c>
      <c r="V193" s="23">
        <v>35130.31</v>
      </c>
      <c r="W193" s="23"/>
      <c r="X193" s="26"/>
      <c r="Y193" s="23">
        <v>2501151.2400000002</v>
      </c>
      <c r="Z193" s="26"/>
      <c r="AA193" s="1"/>
      <c r="AB193" s="2">
        <v>2023</v>
      </c>
      <c r="AC193" s="2">
        <v>2023</v>
      </c>
    </row>
    <row r="194" spans="1:29" s="25" customFormat="1" ht="80.099999999999994" customHeight="1" x14ac:dyDescent="0.35">
      <c r="A194" s="2">
        <v>180</v>
      </c>
      <c r="B194" s="2" t="s">
        <v>220</v>
      </c>
      <c r="C194" s="23"/>
      <c r="D194" s="1">
        <f t="shared" si="24"/>
        <v>2501151.2400000002</v>
      </c>
      <c r="E194" s="23"/>
      <c r="F194" s="2"/>
      <c r="G194" s="23"/>
      <c r="H194" s="23"/>
      <c r="I194" s="23"/>
      <c r="J194" s="23"/>
      <c r="K194" s="27">
        <v>1</v>
      </c>
      <c r="L194" s="23">
        <v>2342020.9300000002</v>
      </c>
      <c r="M194" s="23"/>
      <c r="N194" s="23"/>
      <c r="O194" s="24"/>
      <c r="P194" s="23"/>
      <c r="Q194" s="23"/>
      <c r="R194" s="23"/>
      <c r="S194" s="23"/>
      <c r="T194" s="23"/>
      <c r="U194" s="23">
        <v>124000</v>
      </c>
      <c r="V194" s="23">
        <v>35130.31</v>
      </c>
      <c r="W194" s="23"/>
      <c r="X194" s="26"/>
      <c r="Y194" s="23">
        <v>2501151.2400000002</v>
      </c>
      <c r="Z194" s="26"/>
      <c r="AA194" s="1"/>
      <c r="AB194" s="2">
        <v>2023</v>
      </c>
      <c r="AC194" s="2">
        <v>2023</v>
      </c>
    </row>
    <row r="195" spans="1:29" s="25" customFormat="1" ht="80.099999999999994" customHeight="1" x14ac:dyDescent="0.35">
      <c r="A195" s="2">
        <v>181</v>
      </c>
      <c r="B195" s="2" t="s">
        <v>50</v>
      </c>
      <c r="C195" s="23"/>
      <c r="D195" s="1">
        <f t="shared" si="24"/>
        <v>12158490.050000001</v>
      </c>
      <c r="E195" s="23"/>
      <c r="F195" s="2"/>
      <c r="G195" s="23"/>
      <c r="H195" s="23"/>
      <c r="I195" s="23"/>
      <c r="J195" s="23"/>
      <c r="K195" s="27">
        <v>1</v>
      </c>
      <c r="L195" s="23">
        <v>2342020.9300000002</v>
      </c>
      <c r="M195" s="23"/>
      <c r="N195" s="23"/>
      <c r="O195" s="24"/>
      <c r="P195" s="23"/>
      <c r="Q195" s="23"/>
      <c r="R195" s="23"/>
      <c r="S195" s="23">
        <v>8649699.7100000009</v>
      </c>
      <c r="T195" s="23"/>
      <c r="U195" s="23">
        <v>1001893.6</v>
      </c>
      <c r="V195" s="23">
        <v>164875.81</v>
      </c>
      <c r="W195" s="23"/>
      <c r="X195" s="26"/>
      <c r="Y195" s="23">
        <v>2501151.2400000002</v>
      </c>
      <c r="Z195" s="26"/>
      <c r="AA195" s="1">
        <v>9657338.8100000005</v>
      </c>
      <c r="AB195" s="2">
        <v>2023</v>
      </c>
      <c r="AC195" s="2">
        <v>2023</v>
      </c>
    </row>
    <row r="196" spans="1:29" s="25" customFormat="1" ht="80.099999999999994" customHeight="1" x14ac:dyDescent="0.35">
      <c r="A196" s="2">
        <v>182</v>
      </c>
      <c r="B196" s="2" t="s">
        <v>224</v>
      </c>
      <c r="C196" s="23"/>
      <c r="D196" s="1">
        <f t="shared" si="24"/>
        <v>2501151.2400000002</v>
      </c>
      <c r="E196" s="23"/>
      <c r="F196" s="2"/>
      <c r="G196" s="23"/>
      <c r="H196" s="23"/>
      <c r="I196" s="23"/>
      <c r="J196" s="23"/>
      <c r="K196" s="27">
        <v>1</v>
      </c>
      <c r="L196" s="23">
        <v>2342020.9300000002</v>
      </c>
      <c r="M196" s="23"/>
      <c r="N196" s="23"/>
      <c r="O196" s="24"/>
      <c r="P196" s="23"/>
      <c r="Q196" s="23"/>
      <c r="R196" s="23"/>
      <c r="S196" s="23"/>
      <c r="T196" s="23"/>
      <c r="U196" s="23">
        <v>124000</v>
      </c>
      <c r="V196" s="23">
        <v>35130.31</v>
      </c>
      <c r="W196" s="23"/>
      <c r="X196" s="26"/>
      <c r="Y196" s="23">
        <v>2501151.2400000002</v>
      </c>
      <c r="Z196" s="26"/>
      <c r="AA196" s="1"/>
      <c r="AB196" s="2">
        <v>2023</v>
      </c>
      <c r="AC196" s="2">
        <v>2023</v>
      </c>
    </row>
    <row r="197" spans="1:29" s="25" customFormat="1" ht="80.099999999999994" customHeight="1" x14ac:dyDescent="0.35">
      <c r="A197" s="2">
        <v>183</v>
      </c>
      <c r="B197" s="2" t="s">
        <v>223</v>
      </c>
      <c r="C197" s="23"/>
      <c r="D197" s="1">
        <f t="shared" si="24"/>
        <v>2501151.2400000002</v>
      </c>
      <c r="E197" s="23"/>
      <c r="F197" s="2"/>
      <c r="G197" s="23"/>
      <c r="H197" s="23"/>
      <c r="I197" s="23"/>
      <c r="J197" s="23"/>
      <c r="K197" s="27">
        <v>1</v>
      </c>
      <c r="L197" s="23">
        <v>2342020.9300000002</v>
      </c>
      <c r="M197" s="23"/>
      <c r="N197" s="23"/>
      <c r="O197" s="24"/>
      <c r="P197" s="23"/>
      <c r="Q197" s="23"/>
      <c r="R197" s="23"/>
      <c r="S197" s="23"/>
      <c r="T197" s="23"/>
      <c r="U197" s="23">
        <v>124000</v>
      </c>
      <c r="V197" s="23">
        <v>35130.31</v>
      </c>
      <c r="W197" s="23"/>
      <c r="X197" s="26"/>
      <c r="Y197" s="23">
        <v>2501151.2400000002</v>
      </c>
      <c r="Z197" s="26"/>
      <c r="AA197" s="1"/>
      <c r="AB197" s="2">
        <v>2023</v>
      </c>
      <c r="AC197" s="2">
        <v>2023</v>
      </c>
    </row>
    <row r="198" spans="1:29" s="25" customFormat="1" ht="80.099999999999994" customHeight="1" x14ac:dyDescent="0.35">
      <c r="A198" s="2">
        <v>184</v>
      </c>
      <c r="B198" s="2" t="s">
        <v>222</v>
      </c>
      <c r="C198" s="23"/>
      <c r="D198" s="1">
        <f t="shared" ref="D198:D202" si="25">SUM(E198:W198)-(F198+K198+O198)</f>
        <v>2501151.2400000002</v>
      </c>
      <c r="E198" s="23"/>
      <c r="F198" s="2"/>
      <c r="G198" s="23"/>
      <c r="H198" s="23"/>
      <c r="I198" s="23"/>
      <c r="J198" s="23"/>
      <c r="K198" s="27">
        <v>1</v>
      </c>
      <c r="L198" s="23">
        <v>2342020.9300000002</v>
      </c>
      <c r="M198" s="23"/>
      <c r="N198" s="23"/>
      <c r="O198" s="24"/>
      <c r="P198" s="23"/>
      <c r="Q198" s="23"/>
      <c r="R198" s="23"/>
      <c r="S198" s="23"/>
      <c r="T198" s="23"/>
      <c r="U198" s="23">
        <v>124000</v>
      </c>
      <c r="V198" s="23">
        <v>35130.31</v>
      </c>
      <c r="W198" s="23"/>
      <c r="X198" s="26"/>
      <c r="Y198" s="23">
        <v>2501151.2400000002</v>
      </c>
      <c r="Z198" s="26"/>
      <c r="AA198" s="1"/>
      <c r="AB198" s="2">
        <v>2023</v>
      </c>
      <c r="AC198" s="2">
        <v>2023</v>
      </c>
    </row>
    <row r="199" spans="1:29" s="25" customFormat="1" ht="80.099999999999994" customHeight="1" x14ac:dyDescent="0.35">
      <c r="A199" s="2">
        <v>185</v>
      </c>
      <c r="B199" s="2" t="s">
        <v>221</v>
      </c>
      <c r="C199" s="23"/>
      <c r="D199" s="1">
        <f t="shared" si="25"/>
        <v>2501151.2400000002</v>
      </c>
      <c r="E199" s="23"/>
      <c r="F199" s="2"/>
      <c r="G199" s="23"/>
      <c r="H199" s="23"/>
      <c r="I199" s="23"/>
      <c r="J199" s="23"/>
      <c r="K199" s="27">
        <v>1</v>
      </c>
      <c r="L199" s="23">
        <v>2342020.9300000002</v>
      </c>
      <c r="M199" s="23"/>
      <c r="N199" s="23"/>
      <c r="O199" s="24"/>
      <c r="P199" s="23"/>
      <c r="Q199" s="23"/>
      <c r="R199" s="23"/>
      <c r="S199" s="23"/>
      <c r="T199" s="23"/>
      <c r="U199" s="23">
        <v>124000</v>
      </c>
      <c r="V199" s="23">
        <v>35130.31</v>
      </c>
      <c r="W199" s="23"/>
      <c r="X199" s="26"/>
      <c r="Y199" s="23">
        <v>2501151.2400000002</v>
      </c>
      <c r="Z199" s="26"/>
      <c r="AA199" s="1"/>
      <c r="AB199" s="2">
        <v>2023</v>
      </c>
      <c r="AC199" s="2">
        <v>2023</v>
      </c>
    </row>
    <row r="200" spans="1:29" s="25" customFormat="1" ht="132.75" customHeight="1" x14ac:dyDescent="0.35">
      <c r="A200" s="2">
        <v>186</v>
      </c>
      <c r="B200" s="2" t="s">
        <v>274</v>
      </c>
      <c r="C200" s="23"/>
      <c r="D200" s="1">
        <f t="shared" si="25"/>
        <v>8819778.6899999995</v>
      </c>
      <c r="E200" s="23"/>
      <c r="F200" s="2"/>
      <c r="G200" s="23"/>
      <c r="H200" s="23"/>
      <c r="I200" s="23"/>
      <c r="J200" s="23"/>
      <c r="K200" s="27">
        <v>1</v>
      </c>
      <c r="L200" s="23">
        <v>2342020.9300000002</v>
      </c>
      <c r="M200" s="23"/>
      <c r="N200" s="23"/>
      <c r="O200" s="24">
        <v>2</v>
      </c>
      <c r="P200" s="23">
        <f>3037801.66*O200</f>
        <v>6075603.3200000003</v>
      </c>
      <c r="Q200" s="23"/>
      <c r="R200" s="23"/>
      <c r="S200" s="23"/>
      <c r="T200" s="23"/>
      <c r="U200" s="23">
        <f>124000+151890.08</f>
        <v>275890.08</v>
      </c>
      <c r="V200" s="23">
        <f>35130.31+91134.05</f>
        <v>126264.36</v>
      </c>
      <c r="W200" s="23"/>
      <c r="X200" s="26"/>
      <c r="Y200" s="23">
        <v>2501151.2400000002</v>
      </c>
      <c r="Z200" s="26"/>
      <c r="AA200" s="1">
        <f>SUM(P200+151890.08+91134.05)</f>
        <v>6318627.4500000002</v>
      </c>
      <c r="AB200" s="2" t="s">
        <v>278</v>
      </c>
      <c r="AC200" s="2" t="s">
        <v>279</v>
      </c>
    </row>
    <row r="201" spans="1:29" s="25" customFormat="1" ht="80.099999999999994" customHeight="1" x14ac:dyDescent="0.35">
      <c r="A201" s="2">
        <v>187</v>
      </c>
      <c r="B201" s="2" t="s">
        <v>275</v>
      </c>
      <c r="C201" s="23"/>
      <c r="D201" s="1">
        <f t="shared" si="25"/>
        <v>3159313.72</v>
      </c>
      <c r="E201" s="23"/>
      <c r="F201" s="2"/>
      <c r="G201" s="23"/>
      <c r="H201" s="23"/>
      <c r="I201" s="23"/>
      <c r="J201" s="23"/>
      <c r="K201" s="27"/>
      <c r="L201" s="23"/>
      <c r="M201" s="23"/>
      <c r="N201" s="23"/>
      <c r="O201" s="24">
        <v>1</v>
      </c>
      <c r="P201" s="23">
        <f>3037801.66*O201</f>
        <v>3037801.66</v>
      </c>
      <c r="Q201" s="23"/>
      <c r="R201" s="23"/>
      <c r="S201" s="23"/>
      <c r="T201" s="23"/>
      <c r="U201" s="23">
        <f>75945.04*O201</f>
        <v>75945.039999999994</v>
      </c>
      <c r="V201" s="23">
        <f>P201*1.5/100</f>
        <v>45567.02</v>
      </c>
      <c r="W201" s="23"/>
      <c r="X201" s="26"/>
      <c r="Y201" s="23"/>
      <c r="Z201" s="26"/>
      <c r="AA201" s="1">
        <f>SUM(P201+U201+V201)</f>
        <v>3159313.72</v>
      </c>
      <c r="AB201" s="2">
        <v>2023</v>
      </c>
      <c r="AC201" s="2">
        <v>2024</v>
      </c>
    </row>
    <row r="202" spans="1:29" s="25" customFormat="1" ht="80.099999999999994" customHeight="1" x14ac:dyDescent="0.35">
      <c r="A202" s="2">
        <v>188</v>
      </c>
      <c r="B202" s="2" t="s">
        <v>276</v>
      </c>
      <c r="C202" s="23"/>
      <c r="D202" s="1">
        <f t="shared" si="25"/>
        <v>3159313.72</v>
      </c>
      <c r="E202" s="23"/>
      <c r="F202" s="2"/>
      <c r="G202" s="23"/>
      <c r="H202" s="23"/>
      <c r="I202" s="23"/>
      <c r="J202" s="23"/>
      <c r="K202" s="27"/>
      <c r="L202" s="23"/>
      <c r="M202" s="23"/>
      <c r="N202" s="23"/>
      <c r="O202" s="24">
        <v>1</v>
      </c>
      <c r="P202" s="23">
        <f>3037801.66*O202</f>
        <v>3037801.66</v>
      </c>
      <c r="Q202" s="23"/>
      <c r="R202" s="23"/>
      <c r="S202" s="23"/>
      <c r="T202" s="23"/>
      <c r="U202" s="23">
        <f t="shared" ref="U202" si="26">75945.04*O202</f>
        <v>75945.039999999994</v>
      </c>
      <c r="V202" s="23">
        <f t="shared" ref="V202" si="27">P202*1.5/100</f>
        <v>45567.02</v>
      </c>
      <c r="W202" s="23"/>
      <c r="X202" s="26"/>
      <c r="Y202" s="23"/>
      <c r="Z202" s="26"/>
      <c r="AA202" s="1">
        <f t="shared" ref="AA202" si="28">SUM(P202+U202+V202)</f>
        <v>3159313.72</v>
      </c>
      <c r="AB202" s="2">
        <v>2023</v>
      </c>
      <c r="AC202" s="2">
        <v>2024</v>
      </c>
    </row>
    <row r="203" spans="1:29" s="25" customFormat="1" ht="136.5" customHeight="1" x14ac:dyDescent="0.35">
      <c r="A203" s="104" t="s">
        <v>301</v>
      </c>
      <c r="B203" s="104"/>
      <c r="C203" s="23"/>
      <c r="D203" s="1">
        <f>SUM(E203:W203)-(F203+K203+O203)</f>
        <v>1862092324.8</v>
      </c>
      <c r="E203" s="23">
        <f t="shared" ref="E203:AA203" si="29">SUM(E15:E202)</f>
        <v>14880364.060000001</v>
      </c>
      <c r="F203" s="2">
        <f t="shared" si="29"/>
        <v>12</v>
      </c>
      <c r="G203" s="1">
        <f t="shared" si="29"/>
        <v>18639977.949999999</v>
      </c>
      <c r="H203" s="1">
        <f t="shared" si="29"/>
        <v>16552471.800000001</v>
      </c>
      <c r="I203" s="1">
        <f t="shared" si="29"/>
        <v>23660992.620000001</v>
      </c>
      <c r="J203" s="1">
        <f t="shared" si="29"/>
        <v>99993511.200000003</v>
      </c>
      <c r="K203" s="27">
        <f t="shared" si="29"/>
        <v>80</v>
      </c>
      <c r="L203" s="1">
        <f t="shared" si="29"/>
        <v>187361674.40000001</v>
      </c>
      <c r="M203" s="1">
        <f t="shared" si="29"/>
        <v>21924332.43</v>
      </c>
      <c r="N203" s="1">
        <f t="shared" si="29"/>
        <v>0</v>
      </c>
      <c r="O203" s="24">
        <f t="shared" si="29"/>
        <v>106</v>
      </c>
      <c r="P203" s="1">
        <f t="shared" si="29"/>
        <v>329743257.33999997</v>
      </c>
      <c r="Q203" s="1">
        <f t="shared" si="29"/>
        <v>532892267.13999999</v>
      </c>
      <c r="R203" s="1">
        <f t="shared" si="29"/>
        <v>14357545.970000001</v>
      </c>
      <c r="S203" s="1">
        <f t="shared" si="29"/>
        <v>486447341.01999998</v>
      </c>
      <c r="T203" s="1">
        <f t="shared" si="29"/>
        <v>11163805.279999999</v>
      </c>
      <c r="U203" s="1">
        <f t="shared" si="29"/>
        <v>81451996.980000004</v>
      </c>
      <c r="V203" s="1">
        <f t="shared" si="29"/>
        <v>22029862.960000001</v>
      </c>
      <c r="W203" s="1">
        <f t="shared" si="29"/>
        <v>992923.65</v>
      </c>
      <c r="X203" s="1">
        <f t="shared" si="29"/>
        <v>0</v>
      </c>
      <c r="Y203" s="1">
        <f t="shared" si="29"/>
        <v>1047690325.95</v>
      </c>
      <c r="Z203" s="1">
        <f t="shared" si="29"/>
        <v>0</v>
      </c>
      <c r="AA203" s="1">
        <f t="shared" si="29"/>
        <v>814401998.85000002</v>
      </c>
      <c r="AB203" s="2">
        <v>2023</v>
      </c>
      <c r="AC203" s="2">
        <v>2023</v>
      </c>
    </row>
    <row r="204" spans="1:29" ht="80.099999999999994" customHeight="1" x14ac:dyDescent="0.35">
      <c r="A204" s="76" t="s">
        <v>4</v>
      </c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8"/>
    </row>
    <row r="205" spans="1:29" s="29" customFormat="1" ht="80.099999999999994" customHeight="1" x14ac:dyDescent="0.35">
      <c r="A205" s="2">
        <v>1</v>
      </c>
      <c r="B205" s="2" t="s">
        <v>69</v>
      </c>
      <c r="C205" s="23"/>
      <c r="D205" s="1">
        <f t="shared" ref="D205:D232" si="30">SUM(E205:W205)-(F205+K205+O205)</f>
        <v>18898555.949999999</v>
      </c>
      <c r="E205" s="23"/>
      <c r="F205" s="1"/>
      <c r="G205" s="1"/>
      <c r="H205" s="1">
        <v>2159444.2400000002</v>
      </c>
      <c r="I205" s="1">
        <v>2140679.46</v>
      </c>
      <c r="J205" s="1">
        <v>11124890.789999999</v>
      </c>
      <c r="K205" s="1"/>
      <c r="L205" s="1"/>
      <c r="M205" s="1">
        <v>2046689.5</v>
      </c>
      <c r="N205" s="1"/>
      <c r="O205" s="1"/>
      <c r="P205" s="26"/>
      <c r="Q205" s="26"/>
      <c r="R205" s="26"/>
      <c r="S205" s="26"/>
      <c r="T205" s="26"/>
      <c r="U205" s="1">
        <v>1164776.3999999999</v>
      </c>
      <c r="V205" s="1">
        <v>262075.56</v>
      </c>
      <c r="W205" s="1"/>
      <c r="X205" s="1"/>
      <c r="Y205" s="26"/>
      <c r="Z205" s="26"/>
      <c r="AA205" s="1">
        <f t="shared" ref="AA205:AA232" si="31">D205-Y205</f>
        <v>18898555.949999999</v>
      </c>
      <c r="AB205" s="2">
        <v>2024</v>
      </c>
      <c r="AC205" s="2">
        <v>2024</v>
      </c>
    </row>
    <row r="206" spans="1:29" ht="80.099999999999994" customHeight="1" x14ac:dyDescent="0.35">
      <c r="A206" s="2">
        <v>2</v>
      </c>
      <c r="B206" s="2" t="s">
        <v>70</v>
      </c>
      <c r="C206" s="23"/>
      <c r="D206" s="1">
        <f t="shared" si="30"/>
        <v>45803366.210000001</v>
      </c>
      <c r="E206" s="23">
        <v>3760622.18</v>
      </c>
      <c r="F206" s="1"/>
      <c r="G206" s="1"/>
      <c r="H206" s="1">
        <v>3536309.76</v>
      </c>
      <c r="I206" s="1">
        <v>3791438.08</v>
      </c>
      <c r="J206" s="1">
        <v>18237374.25</v>
      </c>
      <c r="K206" s="1"/>
      <c r="L206" s="1"/>
      <c r="M206" s="1">
        <v>3510221.63</v>
      </c>
      <c r="N206" s="1"/>
      <c r="O206" s="1"/>
      <c r="P206" s="26"/>
      <c r="Q206" s="26"/>
      <c r="R206" s="1">
        <v>4025490.83</v>
      </c>
      <c r="S206" s="1"/>
      <c r="T206" s="1">
        <v>6467408.9000000004</v>
      </c>
      <c r="U206" s="1">
        <v>1824567.6</v>
      </c>
      <c r="V206" s="1">
        <v>649932.98</v>
      </c>
      <c r="W206" s="1"/>
      <c r="X206" s="1"/>
      <c r="Y206" s="26"/>
      <c r="Z206" s="26"/>
      <c r="AA206" s="1">
        <f t="shared" si="31"/>
        <v>45803366.210000001</v>
      </c>
      <c r="AB206" s="2">
        <v>2024</v>
      </c>
      <c r="AC206" s="2">
        <v>2024</v>
      </c>
    </row>
    <row r="207" spans="1:29" ht="80.099999999999994" customHeight="1" x14ac:dyDescent="0.35">
      <c r="A207" s="2">
        <v>3</v>
      </c>
      <c r="B207" s="2" t="s">
        <v>27</v>
      </c>
      <c r="C207" s="23"/>
      <c r="D207" s="1">
        <f t="shared" si="30"/>
        <v>1343761.98</v>
      </c>
      <c r="E207" s="2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6"/>
      <c r="Q207" s="26"/>
      <c r="R207" s="1"/>
      <c r="S207" s="1"/>
      <c r="T207" s="1">
        <v>1323903.43</v>
      </c>
      <c r="U207" s="1"/>
      <c r="V207" s="1">
        <v>19858.55</v>
      </c>
      <c r="W207" s="1"/>
      <c r="X207" s="1"/>
      <c r="Y207" s="26"/>
      <c r="Z207" s="26"/>
      <c r="AA207" s="1">
        <f t="shared" si="31"/>
        <v>1343761.98</v>
      </c>
      <c r="AB207" s="2">
        <v>2020</v>
      </c>
      <c r="AC207" s="2">
        <v>2024</v>
      </c>
    </row>
    <row r="208" spans="1:29" s="29" customFormat="1" ht="80.099999999999994" customHeight="1" x14ac:dyDescent="0.35">
      <c r="A208" s="2">
        <v>4</v>
      </c>
      <c r="B208" s="2" t="s">
        <v>51</v>
      </c>
      <c r="C208" s="23"/>
      <c r="D208" s="1">
        <f t="shared" si="30"/>
        <v>16709129.699999999</v>
      </c>
      <c r="E208" s="23"/>
      <c r="F208" s="1"/>
      <c r="G208" s="1"/>
      <c r="H208" s="1"/>
      <c r="I208" s="1"/>
      <c r="J208" s="1"/>
      <c r="K208" s="1"/>
      <c r="L208" s="1"/>
      <c r="M208" s="26"/>
      <c r="N208" s="23">
        <v>865223.49</v>
      </c>
      <c r="O208" s="26"/>
      <c r="P208" s="26"/>
      <c r="Q208" s="26"/>
      <c r="R208" s="1">
        <v>1954999.23</v>
      </c>
      <c r="S208" s="1">
        <v>8791674.8100000005</v>
      </c>
      <c r="T208" s="1">
        <v>2905514.19</v>
      </c>
      <c r="U208" s="1">
        <v>1973956.8</v>
      </c>
      <c r="V208" s="1">
        <v>217761.18</v>
      </c>
      <c r="W208" s="1"/>
      <c r="X208" s="1"/>
      <c r="Y208" s="26"/>
      <c r="Z208" s="26"/>
      <c r="AA208" s="1">
        <f t="shared" si="31"/>
        <v>16709129.699999999</v>
      </c>
      <c r="AB208" s="2">
        <v>2024</v>
      </c>
      <c r="AC208" s="2">
        <v>2024</v>
      </c>
    </row>
    <row r="209" spans="1:29" s="29" customFormat="1" ht="80.099999999999994" customHeight="1" x14ac:dyDescent="0.35">
      <c r="A209" s="2">
        <v>5</v>
      </c>
      <c r="B209" s="2" t="s">
        <v>52</v>
      </c>
      <c r="C209" s="23"/>
      <c r="D209" s="1">
        <f t="shared" si="30"/>
        <v>21992638.77</v>
      </c>
      <c r="E209" s="23">
        <v>1725045.07</v>
      </c>
      <c r="F209" s="1"/>
      <c r="G209" s="1"/>
      <c r="H209" s="1">
        <v>1744053.67</v>
      </c>
      <c r="I209" s="1">
        <v>3142998.9</v>
      </c>
      <c r="J209" s="1">
        <v>2548614.6</v>
      </c>
      <c r="K209" s="1"/>
      <c r="L209" s="1"/>
      <c r="M209" s="1">
        <v>1802161.5</v>
      </c>
      <c r="N209" s="1"/>
      <c r="O209" s="1"/>
      <c r="P209" s="26"/>
      <c r="Q209" s="26"/>
      <c r="R209" s="1">
        <v>5715008.7000000002</v>
      </c>
      <c r="S209" s="1"/>
      <c r="T209" s="1">
        <v>3320393</v>
      </c>
      <c r="U209" s="1">
        <v>1694389.2</v>
      </c>
      <c r="V209" s="1">
        <v>299974.13</v>
      </c>
      <c r="W209" s="1"/>
      <c r="X209" s="26"/>
      <c r="Y209" s="26"/>
      <c r="Z209" s="26"/>
      <c r="AA209" s="1">
        <f t="shared" si="31"/>
        <v>21992638.77</v>
      </c>
      <c r="AB209" s="2">
        <v>2024</v>
      </c>
      <c r="AC209" s="2">
        <v>2024</v>
      </c>
    </row>
    <row r="210" spans="1:29" ht="80.099999999999994" customHeight="1" x14ac:dyDescent="0.35">
      <c r="A210" s="2">
        <v>6</v>
      </c>
      <c r="B210" s="2" t="s">
        <v>53</v>
      </c>
      <c r="C210" s="23"/>
      <c r="D210" s="1">
        <f t="shared" si="30"/>
        <v>28159651.57</v>
      </c>
      <c r="E210" s="23">
        <v>1439779.1</v>
      </c>
      <c r="F210" s="1"/>
      <c r="G210" s="1"/>
      <c r="H210" s="1">
        <v>1455644.3</v>
      </c>
      <c r="I210" s="1">
        <v>2623249.7999999998</v>
      </c>
      <c r="J210" s="1">
        <v>2127157.2000000002</v>
      </c>
      <c r="K210" s="1"/>
      <c r="L210" s="1"/>
      <c r="M210" s="1">
        <v>1504143</v>
      </c>
      <c r="N210" s="1"/>
      <c r="O210" s="1"/>
      <c r="P210" s="26"/>
      <c r="Q210" s="26"/>
      <c r="R210" s="1">
        <v>4769933.4000000004</v>
      </c>
      <c r="S210" s="1">
        <v>9378212.6199999992</v>
      </c>
      <c r="T210" s="1">
        <v>2771308.73</v>
      </c>
      <c r="U210" s="1">
        <v>1699182</v>
      </c>
      <c r="V210" s="1">
        <v>391041.42</v>
      </c>
      <c r="W210" s="1"/>
      <c r="X210" s="26"/>
      <c r="Y210" s="26"/>
      <c r="Z210" s="26"/>
      <c r="AA210" s="1">
        <f t="shared" si="31"/>
        <v>28159651.57</v>
      </c>
      <c r="AB210" s="2">
        <v>2024</v>
      </c>
      <c r="AC210" s="2">
        <v>2024</v>
      </c>
    </row>
    <row r="211" spans="1:29" s="29" customFormat="1" ht="80.099999999999994" customHeight="1" x14ac:dyDescent="0.35">
      <c r="A211" s="2">
        <v>7</v>
      </c>
      <c r="B211" s="2" t="s">
        <v>33</v>
      </c>
      <c r="C211" s="23"/>
      <c r="D211" s="1">
        <f t="shared" si="30"/>
        <v>9025883.3800000008</v>
      </c>
      <c r="E211" s="23"/>
      <c r="F211" s="1"/>
      <c r="G211" s="1"/>
      <c r="H211" s="1"/>
      <c r="I211" s="1"/>
      <c r="J211" s="1"/>
      <c r="K211" s="1"/>
      <c r="L211" s="1"/>
      <c r="M211" s="26"/>
      <c r="N211" s="26"/>
      <c r="O211" s="26"/>
      <c r="P211" s="26"/>
      <c r="Q211" s="1"/>
      <c r="R211" s="23">
        <v>5097270.28</v>
      </c>
      <c r="S211" s="26"/>
      <c r="T211" s="23">
        <v>2961489.9</v>
      </c>
      <c r="U211" s="1">
        <v>846241.8</v>
      </c>
      <c r="V211" s="1">
        <v>120881.4</v>
      </c>
      <c r="W211" s="1"/>
      <c r="X211" s="26"/>
      <c r="Y211" s="26"/>
      <c r="Z211" s="26"/>
      <c r="AA211" s="1">
        <f t="shared" si="31"/>
        <v>9025883.3800000008</v>
      </c>
      <c r="AB211" s="2">
        <v>2024</v>
      </c>
      <c r="AC211" s="2">
        <v>2024</v>
      </c>
    </row>
    <row r="212" spans="1:29" s="29" customFormat="1" ht="80.099999999999994" customHeight="1" x14ac:dyDescent="0.35">
      <c r="A212" s="2">
        <v>8</v>
      </c>
      <c r="B212" s="2" t="s">
        <v>189</v>
      </c>
      <c r="C212" s="23"/>
      <c r="D212" s="1">
        <f t="shared" si="30"/>
        <v>33192548.18</v>
      </c>
      <c r="E212" s="23"/>
      <c r="F212" s="1"/>
      <c r="G212" s="1"/>
      <c r="H212" s="1"/>
      <c r="I212" s="1"/>
      <c r="J212" s="1"/>
      <c r="K212" s="1"/>
      <c r="L212" s="1"/>
      <c r="M212" s="26"/>
      <c r="N212" s="26"/>
      <c r="O212" s="26"/>
      <c r="P212" s="26"/>
      <c r="Q212" s="1">
        <v>30732418.120000001</v>
      </c>
      <c r="R212" s="23"/>
      <c r="S212" s="26"/>
      <c r="T212" s="23"/>
      <c r="U212" s="1">
        <v>2151269.27</v>
      </c>
      <c r="V212" s="1">
        <v>308860.78999999998</v>
      </c>
      <c r="W212" s="1"/>
      <c r="X212" s="26"/>
      <c r="Y212" s="23">
        <v>33192548.18</v>
      </c>
      <c r="Z212" s="26"/>
      <c r="AA212" s="1"/>
      <c r="AB212" s="2">
        <v>2022</v>
      </c>
      <c r="AC212" s="2">
        <v>2024</v>
      </c>
    </row>
    <row r="213" spans="1:29" s="29" customFormat="1" ht="80.099999999999994" customHeight="1" x14ac:dyDescent="0.35">
      <c r="A213" s="2">
        <v>9</v>
      </c>
      <c r="B213" s="2" t="s">
        <v>190</v>
      </c>
      <c r="C213" s="23"/>
      <c r="D213" s="1">
        <f t="shared" si="30"/>
        <v>24947685.510000002</v>
      </c>
      <c r="E213" s="23"/>
      <c r="F213" s="1"/>
      <c r="G213" s="1"/>
      <c r="H213" s="1"/>
      <c r="I213" s="1"/>
      <c r="J213" s="1"/>
      <c r="K213" s="1"/>
      <c r="L213" s="1"/>
      <c r="M213" s="26"/>
      <c r="N213" s="26"/>
      <c r="O213" s="26"/>
      <c r="P213" s="26"/>
      <c r="Q213" s="1">
        <v>23111478.530000001</v>
      </c>
      <c r="R213" s="23"/>
      <c r="S213" s="26"/>
      <c r="T213" s="23"/>
      <c r="U213" s="1">
        <v>1617803.5</v>
      </c>
      <c r="V213" s="1">
        <v>218403.48</v>
      </c>
      <c r="W213" s="1"/>
      <c r="X213" s="26"/>
      <c r="Y213" s="23">
        <v>24947685.510000002</v>
      </c>
      <c r="Z213" s="26"/>
      <c r="AA213" s="1"/>
      <c r="AB213" s="2">
        <v>2022</v>
      </c>
      <c r="AC213" s="2">
        <v>2024</v>
      </c>
    </row>
    <row r="214" spans="1:29" s="29" customFormat="1" ht="80.099999999999994" customHeight="1" x14ac:dyDescent="0.35">
      <c r="A214" s="2">
        <v>10</v>
      </c>
      <c r="B214" s="2" t="s">
        <v>35</v>
      </c>
      <c r="C214" s="23"/>
      <c r="D214" s="1">
        <f t="shared" si="30"/>
        <v>66326846.420000002</v>
      </c>
      <c r="E214" s="23"/>
      <c r="F214" s="1"/>
      <c r="G214" s="1"/>
      <c r="H214" s="1"/>
      <c r="I214" s="1"/>
      <c r="J214" s="1"/>
      <c r="K214" s="1"/>
      <c r="L214" s="1"/>
      <c r="M214" s="26"/>
      <c r="N214" s="23">
        <v>3077341.98</v>
      </c>
      <c r="O214" s="26"/>
      <c r="P214" s="26"/>
      <c r="Q214" s="1">
        <v>41037840.18</v>
      </c>
      <c r="R214" s="23">
        <v>6432191.7400000002</v>
      </c>
      <c r="S214" s="26"/>
      <c r="T214" s="23">
        <v>10334047.66</v>
      </c>
      <c r="U214" s="1">
        <v>4829838.6100000003</v>
      </c>
      <c r="V214" s="1">
        <v>558939.02</v>
      </c>
      <c r="W214" s="1">
        <v>56647.23</v>
      </c>
      <c r="X214" s="26"/>
      <c r="Y214" s="23">
        <v>43342332.520000003</v>
      </c>
      <c r="Z214" s="26"/>
      <c r="AA214" s="1">
        <v>22984513.899999999</v>
      </c>
      <c r="AB214" s="2">
        <v>2022</v>
      </c>
      <c r="AC214" s="2">
        <v>2024</v>
      </c>
    </row>
    <row r="215" spans="1:29" s="29" customFormat="1" ht="80.099999999999994" customHeight="1" x14ac:dyDescent="0.35">
      <c r="A215" s="2">
        <v>11</v>
      </c>
      <c r="B215" s="2" t="s">
        <v>36</v>
      </c>
      <c r="C215" s="23"/>
      <c r="D215" s="1">
        <f t="shared" si="30"/>
        <v>1612453.51</v>
      </c>
      <c r="E215" s="23"/>
      <c r="F215" s="1"/>
      <c r="G215" s="1"/>
      <c r="H215" s="1"/>
      <c r="I215" s="1"/>
      <c r="J215" s="1"/>
      <c r="K215" s="1"/>
      <c r="L215" s="1"/>
      <c r="M215" s="26"/>
      <c r="N215" s="23">
        <v>945017.45</v>
      </c>
      <c r="O215" s="26"/>
      <c r="P215" s="26"/>
      <c r="Q215" s="1"/>
      <c r="R215" s="23"/>
      <c r="S215" s="26"/>
      <c r="T215" s="23"/>
      <c r="U215" s="1">
        <v>653260.80000000005</v>
      </c>
      <c r="V215" s="1">
        <v>14175.26</v>
      </c>
      <c r="W215" s="1"/>
      <c r="X215" s="26"/>
      <c r="Y215" s="26"/>
      <c r="Z215" s="26"/>
      <c r="AA215" s="1">
        <v>1612453.51</v>
      </c>
      <c r="AB215" s="2">
        <v>2023</v>
      </c>
      <c r="AC215" s="2">
        <v>2024</v>
      </c>
    </row>
    <row r="216" spans="1:29" s="29" customFormat="1" ht="80.099999999999994" customHeight="1" x14ac:dyDescent="0.35">
      <c r="A216" s="2">
        <v>12</v>
      </c>
      <c r="B216" s="2" t="s">
        <v>200</v>
      </c>
      <c r="C216" s="23"/>
      <c r="D216" s="1">
        <f t="shared" si="30"/>
        <v>20623399.59</v>
      </c>
      <c r="E216" s="23"/>
      <c r="F216" s="1"/>
      <c r="G216" s="1"/>
      <c r="H216" s="1"/>
      <c r="I216" s="1"/>
      <c r="J216" s="1"/>
      <c r="K216" s="1"/>
      <c r="L216" s="1"/>
      <c r="M216" s="26"/>
      <c r="N216" s="23"/>
      <c r="O216" s="26"/>
      <c r="P216" s="26"/>
      <c r="Q216" s="1"/>
      <c r="R216" s="23">
        <v>8135112.4199999999</v>
      </c>
      <c r="S216" s="26"/>
      <c r="T216" s="23">
        <v>10663089.470000001</v>
      </c>
      <c r="U216" s="1">
        <v>1543224.67</v>
      </c>
      <c r="V216" s="1">
        <v>281973.03000000003</v>
      </c>
      <c r="W216" s="1"/>
      <c r="X216" s="26"/>
      <c r="Y216" s="26"/>
      <c r="Z216" s="26"/>
      <c r="AA216" s="1">
        <v>20623399.59</v>
      </c>
      <c r="AB216" s="2">
        <v>2023</v>
      </c>
      <c r="AC216" s="2">
        <v>2024</v>
      </c>
    </row>
    <row r="217" spans="1:29" s="29" customFormat="1" ht="80.099999999999994" customHeight="1" x14ac:dyDescent="0.35">
      <c r="A217" s="2">
        <v>13</v>
      </c>
      <c r="B217" s="2" t="s">
        <v>71</v>
      </c>
      <c r="C217" s="23"/>
      <c r="D217" s="1">
        <f t="shared" si="30"/>
        <v>13797320.92</v>
      </c>
      <c r="E217" s="23">
        <v>1272356.71</v>
      </c>
      <c r="F217" s="1"/>
      <c r="G217" s="1"/>
      <c r="H217" s="1">
        <v>1196463.58</v>
      </c>
      <c r="I217" s="1">
        <v>1282782.8600000001</v>
      </c>
      <c r="J217" s="1">
        <v>7691089.0300000003</v>
      </c>
      <c r="K217" s="1"/>
      <c r="L217" s="1"/>
      <c r="M217" s="1">
        <v>1187637</v>
      </c>
      <c r="N217" s="1"/>
      <c r="O217" s="1"/>
      <c r="P217" s="26"/>
      <c r="Q217" s="26"/>
      <c r="R217" s="26"/>
      <c r="S217" s="26"/>
      <c r="T217" s="26"/>
      <c r="U217" s="1">
        <v>977536.8</v>
      </c>
      <c r="V217" s="1">
        <v>189454.94</v>
      </c>
      <c r="W217" s="1"/>
      <c r="X217" s="26"/>
      <c r="Y217" s="26"/>
      <c r="Z217" s="26"/>
      <c r="AA217" s="1">
        <f t="shared" si="31"/>
        <v>13797320.92</v>
      </c>
      <c r="AB217" s="2">
        <v>2024</v>
      </c>
      <c r="AC217" s="2">
        <v>2024</v>
      </c>
    </row>
    <row r="218" spans="1:29" s="29" customFormat="1" ht="80.099999999999994" customHeight="1" x14ac:dyDescent="0.35">
      <c r="A218" s="2">
        <v>14</v>
      </c>
      <c r="B218" s="2" t="s">
        <v>72</v>
      </c>
      <c r="C218" s="23"/>
      <c r="D218" s="1">
        <f t="shared" si="30"/>
        <v>15203698.800000001</v>
      </c>
      <c r="E218" s="23">
        <v>1654318.46</v>
      </c>
      <c r="F218" s="27"/>
      <c r="G218" s="1"/>
      <c r="H218" s="1">
        <v>1672547.71</v>
      </c>
      <c r="I218" s="1">
        <v>3014136.38</v>
      </c>
      <c r="J218" s="1">
        <v>2444121.75</v>
      </c>
      <c r="K218" s="1"/>
      <c r="L218" s="1"/>
      <c r="M218" s="1">
        <v>1728273.13</v>
      </c>
      <c r="N218" s="1"/>
      <c r="O218" s="1"/>
      <c r="P218" s="26"/>
      <c r="Q218" s="26"/>
      <c r="R218" s="26"/>
      <c r="S218" s="26"/>
      <c r="T218" s="1">
        <v>3184257.35</v>
      </c>
      <c r="U218" s="1">
        <v>1300579.2</v>
      </c>
      <c r="V218" s="1">
        <v>205464.82</v>
      </c>
      <c r="W218" s="1"/>
      <c r="X218" s="26"/>
      <c r="Y218" s="26"/>
      <c r="Z218" s="26"/>
      <c r="AA218" s="1">
        <f t="shared" si="31"/>
        <v>15203698.800000001</v>
      </c>
      <c r="AB218" s="2">
        <v>2024</v>
      </c>
      <c r="AC218" s="2">
        <v>2024</v>
      </c>
    </row>
    <row r="219" spans="1:29" s="29" customFormat="1" ht="80.099999999999994" customHeight="1" x14ac:dyDescent="0.35">
      <c r="A219" s="2">
        <v>15</v>
      </c>
      <c r="B219" s="2" t="s">
        <v>73</v>
      </c>
      <c r="C219" s="23"/>
      <c r="D219" s="1">
        <f t="shared" si="30"/>
        <v>16227512.92</v>
      </c>
      <c r="E219" s="23">
        <v>2152944.02</v>
      </c>
      <c r="F219" s="27">
        <v>1</v>
      </c>
      <c r="G219" s="1">
        <v>1197448.78</v>
      </c>
      <c r="H219" s="1">
        <v>2176667.7200000002</v>
      </c>
      <c r="I219" s="1">
        <v>3922622.55</v>
      </c>
      <c r="J219" s="1">
        <v>3180800.7</v>
      </c>
      <c r="K219" s="1"/>
      <c r="L219" s="1"/>
      <c r="M219" s="1">
        <v>2249189.25</v>
      </c>
      <c r="N219" s="1"/>
      <c r="O219" s="1"/>
      <c r="P219" s="26"/>
      <c r="Q219" s="26"/>
      <c r="R219" s="26"/>
      <c r="S219" s="26"/>
      <c r="T219" s="26"/>
      <c r="U219" s="1">
        <v>1124644.8</v>
      </c>
      <c r="V219" s="1">
        <v>223195.1</v>
      </c>
      <c r="W219" s="1"/>
      <c r="X219" s="26"/>
      <c r="Y219" s="26"/>
      <c r="Z219" s="26"/>
      <c r="AA219" s="1">
        <f t="shared" si="31"/>
        <v>16227512.92</v>
      </c>
      <c r="AB219" s="2">
        <v>2024</v>
      </c>
      <c r="AC219" s="2">
        <v>2024</v>
      </c>
    </row>
    <row r="220" spans="1:29" s="29" customFormat="1" ht="80.099999999999994" customHeight="1" x14ac:dyDescent="0.35">
      <c r="A220" s="2">
        <v>16</v>
      </c>
      <c r="B220" s="2" t="s">
        <v>74</v>
      </c>
      <c r="C220" s="23"/>
      <c r="D220" s="1">
        <f t="shared" si="30"/>
        <v>24880535.77</v>
      </c>
      <c r="E220" s="23">
        <v>1827131.18</v>
      </c>
      <c r="F220" s="27">
        <v>1</v>
      </c>
      <c r="G220" s="1">
        <v>1197448.78</v>
      </c>
      <c r="H220" s="1">
        <v>1718147.03</v>
      </c>
      <c r="I220" s="1">
        <v>1842103.35</v>
      </c>
      <c r="J220" s="1">
        <v>11044566.68</v>
      </c>
      <c r="K220" s="1"/>
      <c r="L220" s="1"/>
      <c r="M220" s="1">
        <v>1705471.88</v>
      </c>
      <c r="N220" s="1"/>
      <c r="O220" s="1"/>
      <c r="P220" s="26"/>
      <c r="Q220" s="26"/>
      <c r="R220" s="23"/>
      <c r="S220" s="23"/>
      <c r="T220" s="23">
        <v>3142247.18</v>
      </c>
      <c r="U220" s="1">
        <v>2066262.95</v>
      </c>
      <c r="V220" s="1">
        <v>337156.74</v>
      </c>
      <c r="W220" s="1"/>
      <c r="X220" s="26"/>
      <c r="Y220" s="26"/>
      <c r="Z220" s="26"/>
      <c r="AA220" s="1">
        <f t="shared" si="31"/>
        <v>24880535.77</v>
      </c>
      <c r="AB220" s="2">
        <v>2024</v>
      </c>
      <c r="AC220" s="2">
        <v>2024</v>
      </c>
    </row>
    <row r="221" spans="1:29" ht="80.099999999999994" customHeight="1" x14ac:dyDescent="0.35">
      <c r="A221" s="2">
        <v>17</v>
      </c>
      <c r="B221" s="2" t="s">
        <v>54</v>
      </c>
      <c r="C221" s="23"/>
      <c r="D221" s="1">
        <f t="shared" si="30"/>
        <v>63041812.409999996</v>
      </c>
      <c r="E221" s="23">
        <v>6807029.1799999997</v>
      </c>
      <c r="F221" s="1"/>
      <c r="G221" s="1"/>
      <c r="H221" s="1">
        <v>6401005.6299999999</v>
      </c>
      <c r="I221" s="1">
        <v>6862808.4500000002</v>
      </c>
      <c r="J221" s="1">
        <v>33011116.989999998</v>
      </c>
      <c r="K221" s="1"/>
      <c r="L221" s="1"/>
      <c r="M221" s="1">
        <v>6353784</v>
      </c>
      <c r="N221" s="1"/>
      <c r="O221" s="1"/>
      <c r="P221" s="26"/>
      <c r="Q221" s="26"/>
      <c r="R221" s="23"/>
      <c r="S221" s="23"/>
      <c r="T221" s="23"/>
      <c r="U221" s="1">
        <v>2714532</v>
      </c>
      <c r="V221" s="1">
        <v>891536.16</v>
      </c>
      <c r="W221" s="1"/>
      <c r="X221" s="26"/>
      <c r="Y221" s="26"/>
      <c r="Z221" s="26"/>
      <c r="AA221" s="1">
        <f t="shared" si="31"/>
        <v>63041812.409999996</v>
      </c>
      <c r="AB221" s="2">
        <v>2024</v>
      </c>
      <c r="AC221" s="2">
        <v>2024</v>
      </c>
    </row>
    <row r="222" spans="1:29" ht="80.099999999999994" customHeight="1" x14ac:dyDescent="0.35">
      <c r="A222" s="2">
        <v>18</v>
      </c>
      <c r="B222" s="2" t="s">
        <v>75</v>
      </c>
      <c r="C222" s="23"/>
      <c r="D222" s="1">
        <f t="shared" si="30"/>
        <v>6102648.1299999999</v>
      </c>
      <c r="E222" s="23">
        <v>1179936.96</v>
      </c>
      <c r="F222" s="1"/>
      <c r="G222" s="1"/>
      <c r="H222" s="1">
        <v>1192938.9099999999</v>
      </c>
      <c r="I222" s="1"/>
      <c r="J222" s="1">
        <v>1743261.45</v>
      </c>
      <c r="K222" s="1"/>
      <c r="L222" s="1"/>
      <c r="M222" s="1">
        <v>1232684.8799999999</v>
      </c>
      <c r="N222" s="1"/>
      <c r="O222" s="1"/>
      <c r="P222" s="26"/>
      <c r="Q222" s="26"/>
      <c r="R222" s="23"/>
      <c r="S222" s="23"/>
      <c r="T222" s="23"/>
      <c r="U222" s="1">
        <v>673593.6</v>
      </c>
      <c r="V222" s="1">
        <v>80232.33</v>
      </c>
      <c r="W222" s="1"/>
      <c r="X222" s="26"/>
      <c r="Y222" s="26"/>
      <c r="Z222" s="26"/>
      <c r="AA222" s="1">
        <f t="shared" si="31"/>
        <v>6102648.1299999999</v>
      </c>
      <c r="AB222" s="2">
        <v>2024</v>
      </c>
      <c r="AC222" s="2">
        <v>2024</v>
      </c>
    </row>
    <row r="223" spans="1:29" s="29" customFormat="1" ht="80.099999999999994" customHeight="1" x14ac:dyDescent="0.35">
      <c r="A223" s="2">
        <v>19</v>
      </c>
      <c r="B223" s="2" t="s">
        <v>55</v>
      </c>
      <c r="C223" s="23"/>
      <c r="D223" s="1">
        <f t="shared" si="30"/>
        <v>11562174.470000001</v>
      </c>
      <c r="E223" s="23"/>
      <c r="F223" s="1"/>
      <c r="G223" s="1"/>
      <c r="H223" s="1"/>
      <c r="I223" s="1"/>
      <c r="J223" s="1">
        <v>9515654.5199999996</v>
      </c>
      <c r="K223" s="1"/>
      <c r="L223" s="1"/>
      <c r="M223" s="1">
        <v>1207110.5</v>
      </c>
      <c r="N223" s="1"/>
      <c r="O223" s="1"/>
      <c r="P223" s="26"/>
      <c r="Q223" s="26"/>
      <c r="R223" s="23"/>
      <c r="S223" s="23"/>
      <c r="T223" s="23"/>
      <c r="U223" s="1">
        <v>678567.97</v>
      </c>
      <c r="V223" s="1">
        <v>160841.48000000001</v>
      </c>
      <c r="W223" s="1"/>
      <c r="X223" s="26"/>
      <c r="Y223" s="26"/>
      <c r="Z223" s="26"/>
      <c r="AA223" s="1">
        <f t="shared" si="31"/>
        <v>11562174.470000001</v>
      </c>
      <c r="AB223" s="2">
        <v>2024</v>
      </c>
      <c r="AC223" s="2">
        <v>2024</v>
      </c>
    </row>
    <row r="224" spans="1:29" s="29" customFormat="1" ht="80.099999999999994" customHeight="1" x14ac:dyDescent="0.35">
      <c r="A224" s="2">
        <v>20</v>
      </c>
      <c r="B224" s="2" t="s">
        <v>56</v>
      </c>
      <c r="C224" s="23"/>
      <c r="D224" s="1">
        <f t="shared" si="30"/>
        <v>17444579.289999999</v>
      </c>
      <c r="E224" s="23"/>
      <c r="F224" s="1"/>
      <c r="G224" s="1"/>
      <c r="H224" s="1"/>
      <c r="I224" s="1"/>
      <c r="J224" s="1"/>
      <c r="K224" s="1"/>
      <c r="L224" s="1"/>
      <c r="M224" s="26"/>
      <c r="N224" s="26"/>
      <c r="O224" s="26"/>
      <c r="P224" s="26"/>
      <c r="Q224" s="1">
        <v>13405652.189999999</v>
      </c>
      <c r="R224" s="23">
        <v>2457442.6800000002</v>
      </c>
      <c r="S224" s="23"/>
      <c r="T224" s="23"/>
      <c r="U224" s="1">
        <v>1343538</v>
      </c>
      <c r="V224" s="1">
        <v>237946.42</v>
      </c>
      <c r="W224" s="1"/>
      <c r="X224" s="26"/>
      <c r="Y224" s="26"/>
      <c r="Z224" s="26"/>
      <c r="AA224" s="1">
        <f t="shared" si="31"/>
        <v>17444579.289999999</v>
      </c>
      <c r="AB224" s="2">
        <v>2024</v>
      </c>
      <c r="AC224" s="2">
        <v>2024</v>
      </c>
    </row>
    <row r="225" spans="1:64" ht="80.099999999999994" customHeight="1" x14ac:dyDescent="0.35">
      <c r="A225" s="2">
        <v>21</v>
      </c>
      <c r="B225" s="2" t="s">
        <v>59</v>
      </c>
      <c r="C225" s="23"/>
      <c r="D225" s="1">
        <f t="shared" si="30"/>
        <v>42888490.109999999</v>
      </c>
      <c r="E225" s="23">
        <v>2240246.2599999998</v>
      </c>
      <c r="F225" s="1"/>
      <c r="G225" s="1"/>
      <c r="H225" s="1">
        <v>2264931.96</v>
      </c>
      <c r="I225" s="1">
        <v>4081685.55</v>
      </c>
      <c r="J225" s="1">
        <v>18449332.620000001</v>
      </c>
      <c r="K225" s="1"/>
      <c r="L225" s="1"/>
      <c r="M225" s="1">
        <v>2340394.25</v>
      </c>
      <c r="N225" s="1"/>
      <c r="O225" s="1"/>
      <c r="P225" s="26"/>
      <c r="Q225" s="26"/>
      <c r="R225" s="1">
        <v>7421850.6500000004</v>
      </c>
      <c r="S225" s="1"/>
      <c r="T225" s="1">
        <v>4312060.0999999996</v>
      </c>
      <c r="U225" s="1">
        <v>1161331.2</v>
      </c>
      <c r="V225" s="1">
        <v>616657.52</v>
      </c>
      <c r="W225" s="1"/>
      <c r="X225" s="26"/>
      <c r="Y225" s="26"/>
      <c r="Z225" s="26"/>
      <c r="AA225" s="1">
        <f t="shared" si="31"/>
        <v>42888490.109999999</v>
      </c>
      <c r="AB225" s="2">
        <v>2024</v>
      </c>
      <c r="AC225" s="2">
        <v>2024</v>
      </c>
    </row>
    <row r="226" spans="1:64" ht="80.099999999999994" customHeight="1" x14ac:dyDescent="0.35">
      <c r="A226" s="2">
        <v>22</v>
      </c>
      <c r="B226" s="2" t="s">
        <v>76</v>
      </c>
      <c r="C226" s="23"/>
      <c r="D226" s="1">
        <f t="shared" si="30"/>
        <v>19787681.550000001</v>
      </c>
      <c r="E226" s="23">
        <v>1533733.85</v>
      </c>
      <c r="F226" s="1"/>
      <c r="G226" s="1"/>
      <c r="H226" s="1">
        <v>1442250.17</v>
      </c>
      <c r="I226" s="1">
        <v>1546301.82</v>
      </c>
      <c r="J226" s="1">
        <v>7437938.96</v>
      </c>
      <c r="K226" s="1"/>
      <c r="L226" s="1"/>
      <c r="M226" s="1">
        <v>1431610.38</v>
      </c>
      <c r="N226" s="1"/>
      <c r="O226" s="1"/>
      <c r="P226" s="26"/>
      <c r="Q226" s="26"/>
      <c r="R226" s="1">
        <v>1641758</v>
      </c>
      <c r="S226" s="1"/>
      <c r="T226" s="1">
        <v>2637670.9700000002</v>
      </c>
      <c r="U226" s="1">
        <v>1851348.44</v>
      </c>
      <c r="V226" s="1">
        <v>265068.96000000002</v>
      </c>
      <c r="W226" s="1"/>
      <c r="X226" s="26"/>
      <c r="Y226" s="26"/>
      <c r="Z226" s="26"/>
      <c r="AA226" s="1">
        <f t="shared" si="31"/>
        <v>19787681.550000001</v>
      </c>
      <c r="AB226" s="2">
        <v>2024</v>
      </c>
      <c r="AC226" s="2">
        <v>2024</v>
      </c>
    </row>
    <row r="227" spans="1:64" ht="80.099999999999994" customHeight="1" x14ac:dyDescent="0.35">
      <c r="A227" s="2">
        <v>23</v>
      </c>
      <c r="B227" s="2" t="s">
        <v>77</v>
      </c>
      <c r="C227" s="23"/>
      <c r="D227" s="1">
        <f t="shared" si="30"/>
        <v>17362951.27</v>
      </c>
      <c r="E227" s="23">
        <v>872314.54</v>
      </c>
      <c r="F227" s="1"/>
      <c r="G227" s="1"/>
      <c r="H227" s="1">
        <v>881926.74</v>
      </c>
      <c r="I227" s="1">
        <v>1589340.3</v>
      </c>
      <c r="J227" s="1">
        <v>7183862.5199999996</v>
      </c>
      <c r="K227" s="1"/>
      <c r="L227" s="1"/>
      <c r="M227" s="1">
        <v>911310.5</v>
      </c>
      <c r="N227" s="1"/>
      <c r="O227" s="1"/>
      <c r="P227" s="26"/>
      <c r="Q227" s="26"/>
      <c r="R227" s="1">
        <v>2889944.9</v>
      </c>
      <c r="S227" s="1"/>
      <c r="T227" s="1">
        <v>1679044.31</v>
      </c>
      <c r="U227" s="1">
        <v>1115091.31</v>
      </c>
      <c r="V227" s="1">
        <v>240116.15</v>
      </c>
      <c r="W227" s="1"/>
      <c r="X227" s="26"/>
      <c r="Y227" s="26"/>
      <c r="Z227" s="26"/>
      <c r="AA227" s="1">
        <f t="shared" si="31"/>
        <v>17362951.27</v>
      </c>
      <c r="AB227" s="2">
        <v>2022</v>
      </c>
      <c r="AC227" s="2">
        <v>2024</v>
      </c>
    </row>
    <row r="228" spans="1:64" ht="80.099999999999994" customHeight="1" x14ac:dyDescent="0.35">
      <c r="A228" s="2">
        <v>24</v>
      </c>
      <c r="B228" s="2" t="s">
        <v>60</v>
      </c>
      <c r="C228" s="23"/>
      <c r="D228" s="1">
        <f t="shared" si="30"/>
        <v>42976239.590000004</v>
      </c>
      <c r="E228" s="23">
        <v>4643124.8899999997</v>
      </c>
      <c r="F228" s="1"/>
      <c r="G228" s="1"/>
      <c r="H228" s="1">
        <v>4366173.22</v>
      </c>
      <c r="I228" s="1">
        <v>4681172.34</v>
      </c>
      <c r="J228" s="1">
        <v>22517126.739999998</v>
      </c>
      <c r="K228" s="1"/>
      <c r="L228" s="1"/>
      <c r="M228" s="1">
        <v>4333963</v>
      </c>
      <c r="N228" s="1"/>
      <c r="O228" s="1"/>
      <c r="P228" s="26"/>
      <c r="Q228" s="26"/>
      <c r="R228" s="26"/>
      <c r="S228" s="26"/>
      <c r="T228" s="26"/>
      <c r="U228" s="1">
        <v>1826556</v>
      </c>
      <c r="V228" s="1">
        <v>608123.4</v>
      </c>
      <c r="W228" s="1"/>
      <c r="X228" s="26"/>
      <c r="Y228" s="26"/>
      <c r="Z228" s="26"/>
      <c r="AA228" s="1">
        <f t="shared" si="31"/>
        <v>42976239.590000004</v>
      </c>
      <c r="AB228" s="2">
        <v>2024</v>
      </c>
      <c r="AC228" s="2">
        <v>2024</v>
      </c>
    </row>
    <row r="229" spans="1:64" ht="80.099999999999994" customHeight="1" x14ac:dyDescent="0.35">
      <c r="A229" s="2">
        <v>25</v>
      </c>
      <c r="B229" s="2" t="s">
        <v>61</v>
      </c>
      <c r="C229" s="23"/>
      <c r="D229" s="1">
        <f t="shared" si="30"/>
        <v>10772757.25</v>
      </c>
      <c r="E229" s="23">
        <v>1472045.54</v>
      </c>
      <c r="F229" s="1"/>
      <c r="G229" s="1"/>
      <c r="H229" s="1">
        <v>1488266.29</v>
      </c>
      <c r="I229" s="1">
        <v>2682038.63</v>
      </c>
      <c r="J229" s="1">
        <v>2174828.25</v>
      </c>
      <c r="K229" s="1"/>
      <c r="L229" s="1"/>
      <c r="M229" s="1">
        <v>1537851.88</v>
      </c>
      <c r="N229" s="1"/>
      <c r="O229" s="1"/>
      <c r="P229" s="26"/>
      <c r="Q229" s="26"/>
      <c r="R229" s="26"/>
      <c r="S229" s="26"/>
      <c r="T229" s="26"/>
      <c r="U229" s="1">
        <v>1277401.2</v>
      </c>
      <c r="V229" s="1">
        <v>140325.46</v>
      </c>
      <c r="W229" s="1"/>
      <c r="X229" s="26"/>
      <c r="Y229" s="26"/>
      <c r="Z229" s="26"/>
      <c r="AA229" s="1">
        <f t="shared" si="31"/>
        <v>10772757.25</v>
      </c>
      <c r="AB229" s="2">
        <v>2024</v>
      </c>
      <c r="AC229" s="2">
        <v>2024</v>
      </c>
    </row>
    <row r="230" spans="1:64" ht="80.099999999999994" customHeight="1" x14ac:dyDescent="0.35">
      <c r="A230" s="2">
        <v>26</v>
      </c>
      <c r="B230" s="2" t="s">
        <v>62</v>
      </c>
      <c r="C230" s="23"/>
      <c r="D230" s="1">
        <f t="shared" si="30"/>
        <v>15370826.92</v>
      </c>
      <c r="E230" s="23">
        <v>1084730.33</v>
      </c>
      <c r="F230" s="1"/>
      <c r="G230" s="1"/>
      <c r="H230" s="1">
        <v>1096683.18</v>
      </c>
      <c r="I230" s="1">
        <v>1976357.78</v>
      </c>
      <c r="J230" s="1">
        <v>8933192.3100000005</v>
      </c>
      <c r="K230" s="1"/>
      <c r="L230" s="1"/>
      <c r="M230" s="1">
        <v>1133222.1299999999</v>
      </c>
      <c r="N230" s="1"/>
      <c r="O230" s="1"/>
      <c r="P230" s="26"/>
      <c r="Q230" s="26"/>
      <c r="R230" s="26"/>
      <c r="S230" s="26"/>
      <c r="T230" s="26"/>
      <c r="U230" s="1">
        <v>933278.4</v>
      </c>
      <c r="V230" s="1">
        <v>213362.79</v>
      </c>
      <c r="W230" s="1"/>
      <c r="X230" s="26"/>
      <c r="Y230" s="26"/>
      <c r="Z230" s="26"/>
      <c r="AA230" s="1">
        <f t="shared" si="31"/>
        <v>15370826.92</v>
      </c>
      <c r="AB230" s="2">
        <v>2024</v>
      </c>
      <c r="AC230" s="2">
        <v>2024</v>
      </c>
    </row>
    <row r="231" spans="1:64" ht="80.099999999999994" customHeight="1" x14ac:dyDescent="0.35">
      <c r="A231" s="2">
        <v>27</v>
      </c>
      <c r="B231" s="2" t="s">
        <v>63</v>
      </c>
      <c r="C231" s="23"/>
      <c r="D231" s="1">
        <f t="shared" si="30"/>
        <v>5120153.09</v>
      </c>
      <c r="E231" s="23">
        <v>1696765.76</v>
      </c>
      <c r="F231" s="1"/>
      <c r="G231" s="1"/>
      <c r="H231" s="1">
        <v>1595961.56</v>
      </c>
      <c r="I231" s="1">
        <v>1734062.21</v>
      </c>
      <c r="J231" s="1"/>
      <c r="K231" s="1"/>
      <c r="L231" s="1"/>
      <c r="M231" s="1"/>
      <c r="N231" s="1"/>
      <c r="O231" s="1"/>
      <c r="P231" s="26"/>
      <c r="Q231" s="26"/>
      <c r="R231" s="26"/>
      <c r="S231" s="1"/>
      <c r="T231" s="26"/>
      <c r="U231" s="1"/>
      <c r="V231" s="1">
        <v>93363.56</v>
      </c>
      <c r="W231" s="1"/>
      <c r="X231" s="26"/>
      <c r="Y231" s="26"/>
      <c r="Z231" s="26"/>
      <c r="AA231" s="1">
        <f t="shared" si="31"/>
        <v>5120153.09</v>
      </c>
      <c r="AB231" s="2">
        <v>2022</v>
      </c>
      <c r="AC231" s="2">
        <v>2024</v>
      </c>
    </row>
    <row r="232" spans="1:64" s="31" customFormat="1" ht="154.5" customHeight="1" x14ac:dyDescent="0.25">
      <c r="A232" s="76" t="s">
        <v>302</v>
      </c>
      <c r="B232" s="78"/>
      <c r="C232" s="30"/>
      <c r="D232" s="1">
        <f t="shared" si="30"/>
        <v>611175303.25999999</v>
      </c>
      <c r="E232" s="23">
        <f t="shared" ref="E232:J232" si="32">SUM(E205:E231)</f>
        <v>35362124.030000001</v>
      </c>
      <c r="F232" s="27">
        <f t="shared" si="32"/>
        <v>2</v>
      </c>
      <c r="G232" s="1">
        <f t="shared" si="32"/>
        <v>2394897.56</v>
      </c>
      <c r="H232" s="1">
        <f t="shared" si="32"/>
        <v>36389415.670000002</v>
      </c>
      <c r="I232" s="1">
        <f t="shared" si="32"/>
        <v>46913778.460000001</v>
      </c>
      <c r="J232" s="1">
        <f t="shared" si="32"/>
        <v>169364929.36000001</v>
      </c>
      <c r="K232" s="1">
        <f t="shared" ref="K232:Z232" si="33">SUM(K205:K231)</f>
        <v>0</v>
      </c>
      <c r="L232" s="1">
        <f t="shared" si="33"/>
        <v>0</v>
      </c>
      <c r="M232" s="1">
        <f t="shared" si="33"/>
        <v>36215718.409999996</v>
      </c>
      <c r="N232" s="1">
        <f t="shared" si="33"/>
        <v>4887582.92</v>
      </c>
      <c r="O232" s="1">
        <f t="shared" si="33"/>
        <v>0</v>
      </c>
      <c r="P232" s="1">
        <f t="shared" si="33"/>
        <v>0</v>
      </c>
      <c r="Q232" s="1">
        <f t="shared" si="33"/>
        <v>108287389.02</v>
      </c>
      <c r="R232" s="1">
        <f t="shared" si="33"/>
        <v>50541002.829999998</v>
      </c>
      <c r="S232" s="1">
        <f t="shared" si="33"/>
        <v>18169887.43</v>
      </c>
      <c r="T232" s="1">
        <f t="shared" si="33"/>
        <v>55702435.189999998</v>
      </c>
      <c r="U232" s="1">
        <f t="shared" si="33"/>
        <v>39042772.520000003</v>
      </c>
      <c r="V232" s="1">
        <f t="shared" si="33"/>
        <v>7846722.6299999999</v>
      </c>
      <c r="W232" s="1">
        <f t="shared" si="33"/>
        <v>56647.23</v>
      </c>
      <c r="X232" s="1">
        <f t="shared" si="33"/>
        <v>0</v>
      </c>
      <c r="Y232" s="1">
        <f t="shared" si="33"/>
        <v>101482566.20999999</v>
      </c>
      <c r="Z232" s="1">
        <f t="shared" si="33"/>
        <v>0</v>
      </c>
      <c r="AA232" s="1">
        <f t="shared" si="31"/>
        <v>509692737.05000001</v>
      </c>
      <c r="AB232" s="2">
        <v>2024</v>
      </c>
      <c r="AC232" s="2">
        <v>2024</v>
      </c>
    </row>
    <row r="233" spans="1:64" s="31" customFormat="1" ht="80.099999999999994" customHeight="1" x14ac:dyDescent="0.25">
      <c r="A233" s="76" t="s">
        <v>5</v>
      </c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8"/>
    </row>
    <row r="234" spans="1:64" ht="80.099999999999994" customHeight="1" x14ac:dyDescent="0.35">
      <c r="A234" s="2">
        <v>1</v>
      </c>
      <c r="B234" s="2" t="s">
        <v>124</v>
      </c>
      <c r="C234" s="23"/>
      <c r="D234" s="1">
        <f t="shared" ref="D234:D272" si="34">SUM(E234:W234)-(F234+K234+O234)</f>
        <v>24005696.030000001</v>
      </c>
      <c r="E234" s="23">
        <v>2565179.9300000002</v>
      </c>
      <c r="F234" s="1"/>
      <c r="G234" s="1"/>
      <c r="H234" s="1">
        <v>2412172.88</v>
      </c>
      <c r="I234" s="1">
        <v>2586199.9500000002</v>
      </c>
      <c r="J234" s="1">
        <v>12440001.74</v>
      </c>
      <c r="K234" s="1"/>
      <c r="L234" s="1"/>
      <c r="M234" s="1">
        <v>2394377.75</v>
      </c>
      <c r="N234" s="1"/>
      <c r="O234" s="1"/>
      <c r="P234" s="26"/>
      <c r="Q234" s="26"/>
      <c r="R234" s="26"/>
      <c r="S234" s="26"/>
      <c r="T234" s="26"/>
      <c r="U234" s="1">
        <v>1271794.8</v>
      </c>
      <c r="V234" s="1">
        <v>335968.98</v>
      </c>
      <c r="W234" s="1"/>
      <c r="X234" s="1"/>
      <c r="Y234" s="26"/>
      <c r="Z234" s="26"/>
      <c r="AA234" s="1">
        <f t="shared" ref="AA234:AA272" si="35">D234-Y234</f>
        <v>24005696.030000001</v>
      </c>
      <c r="AB234" s="2">
        <v>2025</v>
      </c>
      <c r="AC234" s="2">
        <v>2025</v>
      </c>
    </row>
    <row r="235" spans="1:64" ht="80.099999999999994" customHeight="1" x14ac:dyDescent="0.35">
      <c r="A235" s="2">
        <v>2</v>
      </c>
      <c r="B235" s="2" t="s">
        <v>64</v>
      </c>
      <c r="C235" s="23"/>
      <c r="D235" s="1">
        <f t="shared" si="34"/>
        <v>20198812.190000001</v>
      </c>
      <c r="E235" s="2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6"/>
      <c r="Q235" s="26"/>
      <c r="R235" s="26"/>
      <c r="S235" s="1">
        <v>18760039.199999999</v>
      </c>
      <c r="T235" s="26"/>
      <c r="U235" s="1">
        <v>1157372.3999999999</v>
      </c>
      <c r="V235" s="1">
        <v>281400.59000000003</v>
      </c>
      <c r="W235" s="1"/>
      <c r="X235" s="1"/>
      <c r="Y235" s="26"/>
      <c r="Z235" s="26"/>
      <c r="AA235" s="1">
        <f t="shared" si="35"/>
        <v>20198812.190000001</v>
      </c>
      <c r="AB235" s="2">
        <v>2025</v>
      </c>
      <c r="AC235" s="2">
        <v>2025</v>
      </c>
    </row>
    <row r="236" spans="1:64" ht="80.099999999999994" customHeight="1" x14ac:dyDescent="0.35">
      <c r="A236" s="2">
        <v>3</v>
      </c>
      <c r="B236" s="2" t="s">
        <v>78</v>
      </c>
      <c r="C236" s="23"/>
      <c r="D236" s="1">
        <f t="shared" si="34"/>
        <v>7368181.6900000004</v>
      </c>
      <c r="E236" s="23"/>
      <c r="F236" s="1"/>
      <c r="G236" s="1"/>
      <c r="H236" s="1"/>
      <c r="I236" s="1"/>
      <c r="J236" s="1"/>
      <c r="K236" s="1"/>
      <c r="L236" s="1"/>
      <c r="M236" s="26"/>
      <c r="N236" s="26"/>
      <c r="O236" s="26"/>
      <c r="P236" s="26"/>
      <c r="Q236" s="26"/>
      <c r="R236" s="1">
        <v>1801232.23</v>
      </c>
      <c r="S236" s="1">
        <v>3541420.26</v>
      </c>
      <c r="T236" s="1">
        <v>1046507.4</v>
      </c>
      <c r="U236" s="1">
        <v>883184.4</v>
      </c>
      <c r="V236" s="1">
        <v>95837.4</v>
      </c>
      <c r="W236" s="1"/>
      <c r="X236" s="1"/>
      <c r="Y236" s="26"/>
      <c r="Z236" s="26"/>
      <c r="AA236" s="1">
        <f t="shared" si="35"/>
        <v>7368181.6900000004</v>
      </c>
      <c r="AB236" s="2">
        <v>2025</v>
      </c>
      <c r="AC236" s="2">
        <v>2025</v>
      </c>
    </row>
    <row r="237" spans="1:64" ht="80.099999999999994" customHeight="1" x14ac:dyDescent="0.35">
      <c r="A237" s="2">
        <v>4</v>
      </c>
      <c r="B237" s="2" t="s">
        <v>79</v>
      </c>
      <c r="C237" s="23"/>
      <c r="D237" s="1">
        <f t="shared" si="34"/>
        <v>13567045.140000001</v>
      </c>
      <c r="E237" s="23"/>
      <c r="F237" s="1"/>
      <c r="G237" s="1"/>
      <c r="H237" s="1"/>
      <c r="I237" s="1"/>
      <c r="J237" s="1"/>
      <c r="K237" s="1"/>
      <c r="L237" s="1"/>
      <c r="M237" s="26"/>
      <c r="N237" s="26"/>
      <c r="O237" s="26"/>
      <c r="P237" s="1"/>
      <c r="Q237" s="1">
        <v>12276081.52</v>
      </c>
      <c r="R237" s="26"/>
      <c r="S237" s="26"/>
      <c r="T237" s="26"/>
      <c r="U237" s="1">
        <v>1106822.3999999999</v>
      </c>
      <c r="V237" s="1">
        <v>184141.22</v>
      </c>
      <c r="W237" s="1"/>
      <c r="X237" s="1"/>
      <c r="Y237" s="26"/>
      <c r="Z237" s="26"/>
      <c r="AA237" s="1">
        <f t="shared" si="35"/>
        <v>13567045.140000001</v>
      </c>
      <c r="AB237" s="2">
        <v>2025</v>
      </c>
      <c r="AC237" s="2">
        <v>2025</v>
      </c>
    </row>
    <row r="238" spans="1:64" ht="80.099999999999994" customHeight="1" x14ac:dyDescent="0.35">
      <c r="A238" s="2">
        <v>5</v>
      </c>
      <c r="B238" s="2" t="s">
        <v>80</v>
      </c>
      <c r="C238" s="23"/>
      <c r="D238" s="1">
        <f t="shared" si="34"/>
        <v>14830966.359999999</v>
      </c>
      <c r="E238" s="23"/>
      <c r="F238" s="1"/>
      <c r="G238" s="1"/>
      <c r="H238" s="1"/>
      <c r="I238" s="1"/>
      <c r="J238" s="1"/>
      <c r="K238" s="1"/>
      <c r="L238" s="1"/>
      <c r="M238" s="26"/>
      <c r="N238" s="26"/>
      <c r="O238" s="26"/>
      <c r="P238" s="26"/>
      <c r="Q238" s="1">
        <v>13447288.24</v>
      </c>
      <c r="R238" s="26"/>
      <c r="S238" s="26"/>
      <c r="T238" s="26"/>
      <c r="U238" s="1">
        <v>1181968.8</v>
      </c>
      <c r="V238" s="1">
        <v>201709.32</v>
      </c>
      <c r="W238" s="1"/>
      <c r="X238" s="1"/>
      <c r="Y238" s="26"/>
      <c r="Z238" s="26"/>
      <c r="AA238" s="1">
        <f t="shared" si="35"/>
        <v>14830966.359999999</v>
      </c>
      <c r="AB238" s="2">
        <v>2025</v>
      </c>
      <c r="AC238" s="2">
        <v>2025</v>
      </c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1"/>
      <c r="AY238" s="32"/>
      <c r="AZ238" s="32"/>
      <c r="BA238" s="32"/>
      <c r="BB238" s="32"/>
      <c r="BC238" s="32"/>
      <c r="BD238" s="32"/>
      <c r="BE238" s="33"/>
      <c r="BF238" s="32"/>
      <c r="BG238" s="32"/>
      <c r="BH238" s="32"/>
      <c r="BI238" s="32"/>
      <c r="BJ238" s="32"/>
      <c r="BK238" s="32"/>
      <c r="BL238" s="32"/>
    </row>
    <row r="239" spans="1:64" ht="80.099999999999994" customHeight="1" x14ac:dyDescent="0.35">
      <c r="A239" s="2">
        <v>6</v>
      </c>
      <c r="B239" s="2" t="s">
        <v>81</v>
      </c>
      <c r="C239" s="23"/>
      <c r="D239" s="1">
        <f t="shared" si="34"/>
        <v>2274342.13</v>
      </c>
      <c r="E239" s="23"/>
      <c r="F239" s="1"/>
      <c r="G239" s="1"/>
      <c r="H239" s="1"/>
      <c r="I239" s="1"/>
      <c r="J239" s="1"/>
      <c r="K239" s="1"/>
      <c r="L239" s="1"/>
      <c r="M239" s="1">
        <v>1776833.63</v>
      </c>
      <c r="N239" s="1"/>
      <c r="O239" s="1"/>
      <c r="P239" s="26"/>
      <c r="Q239" s="26"/>
      <c r="R239" s="26"/>
      <c r="S239" s="26"/>
      <c r="T239" s="26"/>
      <c r="U239" s="1">
        <v>470856</v>
      </c>
      <c r="V239" s="1">
        <v>26652.5</v>
      </c>
      <c r="W239" s="1"/>
      <c r="X239" s="1"/>
      <c r="Y239" s="26"/>
      <c r="Z239" s="26"/>
      <c r="AA239" s="1">
        <f t="shared" si="35"/>
        <v>2274342.13</v>
      </c>
      <c r="AB239" s="2">
        <v>2025</v>
      </c>
      <c r="AC239" s="2">
        <v>2025</v>
      </c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T239" s="111"/>
      <c r="AU239" s="111"/>
      <c r="AV239" s="32"/>
      <c r="AW239" s="32"/>
      <c r="AX239" s="32"/>
      <c r="AY239" s="32"/>
      <c r="AZ239" s="32"/>
      <c r="BA239" s="32"/>
      <c r="BB239" s="32"/>
      <c r="BC239" s="32"/>
      <c r="BD239" s="32"/>
      <c r="BE239" s="33"/>
      <c r="BF239" s="32"/>
      <c r="BG239" s="32"/>
      <c r="BH239" s="32"/>
      <c r="BI239" s="32"/>
      <c r="BJ239" s="32"/>
      <c r="BK239" s="32"/>
      <c r="BL239" s="32"/>
    </row>
    <row r="240" spans="1:64" ht="80.099999999999994" customHeight="1" x14ac:dyDescent="0.35">
      <c r="A240" s="2">
        <v>7</v>
      </c>
      <c r="B240" s="2" t="s">
        <v>82</v>
      </c>
      <c r="C240" s="23"/>
      <c r="D240" s="1">
        <f t="shared" si="34"/>
        <v>8938249.25</v>
      </c>
      <c r="E240" s="23">
        <v>1238806.99</v>
      </c>
      <c r="F240" s="1"/>
      <c r="G240" s="1"/>
      <c r="H240" s="1">
        <v>1252457.6399999999</v>
      </c>
      <c r="I240" s="1">
        <v>2257082.48</v>
      </c>
      <c r="J240" s="1">
        <v>1830237.15</v>
      </c>
      <c r="K240" s="1"/>
      <c r="L240" s="1"/>
      <c r="M240" s="1">
        <v>1294186.6299999999</v>
      </c>
      <c r="N240" s="1"/>
      <c r="O240" s="1"/>
      <c r="P240" s="26"/>
      <c r="Q240" s="26"/>
      <c r="R240" s="26"/>
      <c r="S240" s="26"/>
      <c r="T240" s="26"/>
      <c r="U240" s="1">
        <v>947386.8</v>
      </c>
      <c r="V240" s="1">
        <v>118091.56</v>
      </c>
      <c r="W240" s="1"/>
      <c r="X240" s="1"/>
      <c r="Y240" s="26"/>
      <c r="Z240" s="26"/>
      <c r="AA240" s="1">
        <f t="shared" si="35"/>
        <v>8938249.25</v>
      </c>
      <c r="AB240" s="2">
        <v>2025</v>
      </c>
      <c r="AC240" s="2">
        <v>2025</v>
      </c>
      <c r="AD240" s="34"/>
      <c r="AE240" s="34"/>
      <c r="AF240" s="34"/>
      <c r="AG240" s="34"/>
      <c r="AH240" s="34"/>
      <c r="AI240" s="34"/>
      <c r="AJ240" s="35"/>
      <c r="AK240" s="34"/>
      <c r="AL240" s="34"/>
      <c r="AM240" s="34"/>
      <c r="AN240" s="5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6"/>
      <c r="BF240" s="34"/>
      <c r="BG240" s="34"/>
      <c r="BH240" s="34"/>
      <c r="BI240" s="34"/>
      <c r="BJ240" s="34"/>
      <c r="BK240" s="34"/>
      <c r="BL240" s="34"/>
    </row>
    <row r="241" spans="1:64" ht="80.099999999999994" customHeight="1" x14ac:dyDescent="0.35">
      <c r="A241" s="2">
        <v>8</v>
      </c>
      <c r="B241" s="2" t="s">
        <v>83</v>
      </c>
      <c r="C241" s="23"/>
      <c r="D241" s="1">
        <f t="shared" si="34"/>
        <v>19667118.239999998</v>
      </c>
      <c r="E241" s="23"/>
      <c r="F241" s="1"/>
      <c r="G241" s="1"/>
      <c r="H241" s="1"/>
      <c r="I241" s="1"/>
      <c r="J241" s="1">
        <v>18720515.309999999</v>
      </c>
      <c r="K241" s="1"/>
      <c r="L241" s="1"/>
      <c r="M241" s="1"/>
      <c r="N241" s="1"/>
      <c r="O241" s="1"/>
      <c r="P241" s="26"/>
      <c r="Q241" s="26"/>
      <c r="R241" s="26"/>
      <c r="S241" s="26"/>
      <c r="T241" s="26"/>
      <c r="U241" s="1">
        <v>665795.19999999995</v>
      </c>
      <c r="V241" s="1">
        <v>280807.73</v>
      </c>
      <c r="W241" s="1"/>
      <c r="X241" s="26"/>
      <c r="Y241" s="26"/>
      <c r="Z241" s="26"/>
      <c r="AA241" s="1">
        <f t="shared" si="35"/>
        <v>19667118.239999998</v>
      </c>
      <c r="AB241" s="2">
        <v>2025</v>
      </c>
      <c r="AC241" s="2">
        <v>2025</v>
      </c>
    </row>
    <row r="242" spans="1:64" ht="80.099999999999994" customHeight="1" x14ac:dyDescent="0.35">
      <c r="A242" s="2">
        <v>9</v>
      </c>
      <c r="B242" s="2" t="s">
        <v>84</v>
      </c>
      <c r="C242" s="23"/>
      <c r="D242" s="1">
        <f t="shared" si="34"/>
        <v>9431857.8100000005</v>
      </c>
      <c r="E242" s="23"/>
      <c r="F242" s="1"/>
      <c r="G242" s="1"/>
      <c r="H242" s="1"/>
      <c r="I242" s="1"/>
      <c r="J242" s="1"/>
      <c r="K242" s="1"/>
      <c r="L242" s="1"/>
      <c r="M242" s="26"/>
      <c r="N242" s="26"/>
      <c r="O242" s="26"/>
      <c r="P242" s="26"/>
      <c r="Q242" s="26"/>
      <c r="R242" s="1">
        <v>5348782.25</v>
      </c>
      <c r="S242" s="1"/>
      <c r="T242" s="1">
        <v>3107617.17</v>
      </c>
      <c r="U242" s="1">
        <v>848612.4</v>
      </c>
      <c r="V242" s="1">
        <v>126845.99</v>
      </c>
      <c r="W242" s="1"/>
      <c r="X242" s="26"/>
      <c r="Y242" s="26"/>
      <c r="Z242" s="26"/>
      <c r="AA242" s="1">
        <f t="shared" si="35"/>
        <v>9431857.8100000005</v>
      </c>
      <c r="AB242" s="2">
        <v>2025</v>
      </c>
      <c r="AC242" s="2">
        <v>2025</v>
      </c>
    </row>
    <row r="243" spans="1:64" ht="80.099999999999994" customHeight="1" x14ac:dyDescent="0.35">
      <c r="A243" s="2">
        <v>10</v>
      </c>
      <c r="B243" s="2" t="s">
        <v>85</v>
      </c>
      <c r="C243" s="23"/>
      <c r="D243" s="1">
        <f t="shared" si="34"/>
        <v>6302152.5899999999</v>
      </c>
      <c r="E243" s="23"/>
      <c r="F243" s="1"/>
      <c r="G243" s="1"/>
      <c r="H243" s="1"/>
      <c r="I243" s="1"/>
      <c r="J243" s="1"/>
      <c r="K243" s="1"/>
      <c r="L243" s="1"/>
      <c r="M243" s="26"/>
      <c r="N243" s="26"/>
      <c r="O243" s="26"/>
      <c r="P243" s="26"/>
      <c r="Q243" s="1">
        <v>5083309.74</v>
      </c>
      <c r="R243" s="26"/>
      <c r="S243" s="26"/>
      <c r="T243" s="26"/>
      <c r="U243" s="1">
        <v>1142593.2</v>
      </c>
      <c r="V243" s="1">
        <v>76249.649999999994</v>
      </c>
      <c r="W243" s="1"/>
      <c r="X243" s="26"/>
      <c r="Y243" s="26"/>
      <c r="Z243" s="26"/>
      <c r="AA243" s="1">
        <f t="shared" si="35"/>
        <v>6302152.5899999999</v>
      </c>
      <c r="AB243" s="2">
        <v>2025</v>
      </c>
      <c r="AC243" s="2">
        <v>2025</v>
      </c>
    </row>
    <row r="244" spans="1:64" ht="80.099999999999994" customHeight="1" x14ac:dyDescent="0.35">
      <c r="A244" s="2">
        <v>11</v>
      </c>
      <c r="B244" s="2" t="s">
        <v>122</v>
      </c>
      <c r="C244" s="2"/>
      <c r="D244" s="1">
        <f t="shared" si="34"/>
        <v>5781546</v>
      </c>
      <c r="E244" s="23"/>
      <c r="F244" s="1"/>
      <c r="G244" s="1"/>
      <c r="H244" s="1"/>
      <c r="I244" s="1"/>
      <c r="J244" s="1"/>
      <c r="K244" s="1"/>
      <c r="L244" s="1"/>
      <c r="M244" s="26"/>
      <c r="N244" s="23">
        <v>5696104.4299999997</v>
      </c>
      <c r="O244" s="26"/>
      <c r="P244" s="26"/>
      <c r="Q244" s="1"/>
      <c r="R244" s="26"/>
      <c r="S244" s="26"/>
      <c r="T244" s="26"/>
      <c r="U244" s="1">
        <v>0</v>
      </c>
      <c r="V244" s="1">
        <v>85441.57</v>
      </c>
      <c r="W244" s="1"/>
      <c r="X244" s="26"/>
      <c r="Y244" s="26"/>
      <c r="Z244" s="26"/>
      <c r="AA244" s="1">
        <f t="shared" si="35"/>
        <v>5781546</v>
      </c>
      <c r="AB244" s="2">
        <v>2023</v>
      </c>
      <c r="AC244" s="2">
        <v>2025</v>
      </c>
    </row>
    <row r="245" spans="1:64" ht="80.099999999999994" customHeight="1" x14ac:dyDescent="0.35">
      <c r="A245" s="2">
        <v>12</v>
      </c>
      <c r="B245" s="2" t="s">
        <v>86</v>
      </c>
      <c r="C245" s="23"/>
      <c r="D245" s="1">
        <f t="shared" si="34"/>
        <v>24594344.440000001</v>
      </c>
      <c r="E245" s="23">
        <v>2611460.66</v>
      </c>
      <c r="F245" s="1"/>
      <c r="G245" s="1"/>
      <c r="H245" s="1">
        <v>2455693.0699999998</v>
      </c>
      <c r="I245" s="1">
        <v>2632859.91</v>
      </c>
      <c r="J245" s="1">
        <v>12664443.02</v>
      </c>
      <c r="K245" s="1"/>
      <c r="L245" s="1"/>
      <c r="M245" s="1">
        <v>2437576.88</v>
      </c>
      <c r="N245" s="1"/>
      <c r="O245" s="1"/>
      <c r="P245" s="26"/>
      <c r="Q245" s="26"/>
      <c r="R245" s="26"/>
      <c r="S245" s="26"/>
      <c r="T245" s="26"/>
      <c r="U245" s="1">
        <v>1450280.4</v>
      </c>
      <c r="V245" s="1">
        <v>342030.5</v>
      </c>
      <c r="W245" s="1"/>
      <c r="X245" s="26"/>
      <c r="Y245" s="26"/>
      <c r="Z245" s="26"/>
      <c r="AA245" s="1">
        <f t="shared" si="35"/>
        <v>24594344.440000001</v>
      </c>
      <c r="AB245" s="2">
        <v>2025</v>
      </c>
      <c r="AC245" s="2">
        <v>2025</v>
      </c>
    </row>
    <row r="246" spans="1:64" ht="80.099999999999994" customHeight="1" x14ac:dyDescent="0.35">
      <c r="A246" s="2">
        <v>13</v>
      </c>
      <c r="B246" s="2" t="s">
        <v>87</v>
      </c>
      <c r="C246" s="23"/>
      <c r="D246" s="1">
        <f t="shared" si="34"/>
        <v>15027306.07</v>
      </c>
      <c r="E246" s="23"/>
      <c r="F246" s="1"/>
      <c r="G246" s="1"/>
      <c r="H246" s="1"/>
      <c r="I246" s="1"/>
      <c r="J246" s="1"/>
      <c r="K246" s="1"/>
      <c r="L246" s="1"/>
      <c r="M246" s="26"/>
      <c r="N246" s="26"/>
      <c r="O246" s="26"/>
      <c r="P246" s="26"/>
      <c r="Q246" s="26"/>
      <c r="R246" s="1"/>
      <c r="S246" s="1">
        <v>11598134.939999999</v>
      </c>
      <c r="T246" s="1">
        <v>1953132.28</v>
      </c>
      <c r="U246" s="1">
        <v>1272769.8500000001</v>
      </c>
      <c r="V246" s="1">
        <v>203269</v>
      </c>
      <c r="W246" s="1"/>
      <c r="X246" s="26"/>
      <c r="Y246" s="26"/>
      <c r="Z246" s="26"/>
      <c r="AA246" s="1">
        <f t="shared" si="35"/>
        <v>15027306.07</v>
      </c>
      <c r="AB246" s="2">
        <v>2025</v>
      </c>
      <c r="AC246" s="2">
        <v>2025</v>
      </c>
      <c r="AD246" s="34"/>
      <c r="AE246" s="29"/>
      <c r="AF246" s="29"/>
      <c r="AG246" s="29"/>
      <c r="AH246" s="29"/>
      <c r="AI246" s="29"/>
      <c r="AJ246" s="35"/>
      <c r="AK246" s="34"/>
      <c r="AL246" s="34"/>
      <c r="AM246" s="37"/>
      <c r="AN246" s="38"/>
      <c r="AO246" s="39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40"/>
      <c r="BF246" s="34"/>
      <c r="BG246" s="34"/>
      <c r="BH246" s="34"/>
      <c r="BI246" s="34"/>
      <c r="BJ246" s="34"/>
      <c r="BK246" s="34"/>
      <c r="BL246" s="34"/>
    </row>
    <row r="247" spans="1:64" ht="80.099999999999994" customHeight="1" x14ac:dyDescent="0.35">
      <c r="A247" s="2">
        <v>14</v>
      </c>
      <c r="B247" s="2" t="s">
        <v>88</v>
      </c>
      <c r="C247" s="23"/>
      <c r="D247" s="1">
        <f t="shared" si="34"/>
        <v>8413735.3499999996</v>
      </c>
      <c r="E247" s="23"/>
      <c r="F247" s="1"/>
      <c r="G247" s="1"/>
      <c r="H247" s="1"/>
      <c r="I247" s="1"/>
      <c r="J247" s="1"/>
      <c r="K247" s="1"/>
      <c r="L247" s="1"/>
      <c r="M247" s="26"/>
      <c r="N247" s="26"/>
      <c r="O247" s="26"/>
      <c r="P247" s="26"/>
      <c r="Q247" s="1">
        <v>7572535.71</v>
      </c>
      <c r="R247" s="26"/>
      <c r="S247" s="26"/>
      <c r="T247" s="26"/>
      <c r="U247" s="1">
        <v>727611.6</v>
      </c>
      <c r="V247" s="1">
        <v>113588.04</v>
      </c>
      <c r="W247" s="1"/>
      <c r="X247" s="26"/>
      <c r="Y247" s="26"/>
      <c r="Z247" s="26"/>
      <c r="AA247" s="1">
        <f t="shared" si="35"/>
        <v>8413735.3499999996</v>
      </c>
      <c r="AB247" s="2">
        <v>2025</v>
      </c>
      <c r="AC247" s="2">
        <v>2025</v>
      </c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41"/>
      <c r="BF247" s="29"/>
      <c r="BG247" s="29"/>
      <c r="BH247" s="29"/>
      <c r="BI247" s="29"/>
      <c r="BJ247" s="29"/>
      <c r="BK247" s="29"/>
      <c r="BL247" s="29"/>
    </row>
    <row r="248" spans="1:64" ht="80.099999999999994" customHeight="1" x14ac:dyDescent="0.35">
      <c r="A248" s="2">
        <v>15</v>
      </c>
      <c r="B248" s="2" t="s">
        <v>89</v>
      </c>
      <c r="C248" s="23"/>
      <c r="D248" s="1">
        <f t="shared" si="34"/>
        <v>7521279.6399999997</v>
      </c>
      <c r="E248" s="23"/>
      <c r="F248" s="1"/>
      <c r="G248" s="1"/>
      <c r="H248" s="1"/>
      <c r="I248" s="1"/>
      <c r="J248" s="1"/>
      <c r="K248" s="1"/>
      <c r="L248" s="1"/>
      <c r="M248" s="26"/>
      <c r="N248" s="26"/>
      <c r="O248" s="26"/>
      <c r="P248" s="26"/>
      <c r="Q248" s="1">
        <v>6445106.6399999997</v>
      </c>
      <c r="R248" s="26"/>
      <c r="S248" s="26"/>
      <c r="T248" s="26"/>
      <c r="U248" s="1">
        <v>979496.4</v>
      </c>
      <c r="V248" s="1">
        <v>96676.6</v>
      </c>
      <c r="W248" s="1"/>
      <c r="X248" s="26"/>
      <c r="Y248" s="26"/>
      <c r="Z248" s="26"/>
      <c r="AA248" s="1">
        <f t="shared" si="35"/>
        <v>7521279.6399999997</v>
      </c>
      <c r="AB248" s="2">
        <v>2025</v>
      </c>
      <c r="AC248" s="2">
        <v>2025</v>
      </c>
    </row>
    <row r="249" spans="1:64" ht="80.099999999999994" customHeight="1" x14ac:dyDescent="0.35">
      <c r="A249" s="2">
        <v>16</v>
      </c>
      <c r="B249" s="2" t="s">
        <v>90</v>
      </c>
      <c r="C249" s="23"/>
      <c r="D249" s="1">
        <f t="shared" si="34"/>
        <v>7296801.4699999997</v>
      </c>
      <c r="E249" s="23"/>
      <c r="F249" s="1"/>
      <c r="G249" s="1"/>
      <c r="H249" s="1"/>
      <c r="I249" s="1"/>
      <c r="J249" s="1"/>
      <c r="K249" s="1"/>
      <c r="L249" s="1"/>
      <c r="M249" s="26"/>
      <c r="N249" s="26"/>
      <c r="O249" s="26"/>
      <c r="P249" s="26"/>
      <c r="Q249" s="1">
        <v>6235384.3099999996</v>
      </c>
      <c r="R249" s="26"/>
      <c r="S249" s="26"/>
      <c r="T249" s="26"/>
      <c r="U249" s="1">
        <v>967886.4</v>
      </c>
      <c r="V249" s="1">
        <v>93530.76</v>
      </c>
      <c r="W249" s="1"/>
      <c r="X249" s="26"/>
      <c r="Y249" s="26"/>
      <c r="Z249" s="26"/>
      <c r="AA249" s="1">
        <f t="shared" si="35"/>
        <v>7296801.4699999997</v>
      </c>
      <c r="AB249" s="2">
        <v>2025</v>
      </c>
      <c r="AC249" s="2">
        <v>2025</v>
      </c>
    </row>
    <row r="250" spans="1:64" ht="80.099999999999994" customHeight="1" x14ac:dyDescent="0.35">
      <c r="A250" s="2">
        <v>17</v>
      </c>
      <c r="B250" s="2" t="s">
        <v>91</v>
      </c>
      <c r="C250" s="23"/>
      <c r="D250" s="1">
        <f t="shared" si="34"/>
        <v>19973569.120000001</v>
      </c>
      <c r="E250" s="23">
        <v>2114454.5699999998</v>
      </c>
      <c r="F250" s="1"/>
      <c r="G250" s="1"/>
      <c r="H250" s="1">
        <v>1988332.24</v>
      </c>
      <c r="I250" s="1">
        <v>2131781.17</v>
      </c>
      <c r="J250" s="1">
        <v>10254180.67</v>
      </c>
      <c r="K250" s="1"/>
      <c r="L250" s="1"/>
      <c r="M250" s="1">
        <v>1973663.88</v>
      </c>
      <c r="N250" s="1"/>
      <c r="O250" s="1"/>
      <c r="P250" s="26"/>
      <c r="Q250" s="26"/>
      <c r="R250" s="26"/>
      <c r="S250" s="26"/>
      <c r="T250" s="26"/>
      <c r="U250" s="1">
        <v>1234220.3999999999</v>
      </c>
      <c r="V250" s="1">
        <v>276936.19</v>
      </c>
      <c r="W250" s="1"/>
      <c r="X250" s="26"/>
      <c r="Y250" s="26"/>
      <c r="Z250" s="26"/>
      <c r="AA250" s="1">
        <f t="shared" si="35"/>
        <v>19973569.120000001</v>
      </c>
      <c r="AB250" s="2">
        <v>2025</v>
      </c>
      <c r="AC250" s="2">
        <v>2025</v>
      </c>
    </row>
    <row r="251" spans="1:64" ht="80.099999999999994" customHeight="1" x14ac:dyDescent="0.35">
      <c r="A251" s="2">
        <v>18</v>
      </c>
      <c r="B251" s="2" t="s">
        <v>92</v>
      </c>
      <c r="C251" s="23"/>
      <c r="D251" s="1">
        <f t="shared" si="34"/>
        <v>26072163.640000001</v>
      </c>
      <c r="E251" s="23"/>
      <c r="F251" s="1"/>
      <c r="G251" s="1"/>
      <c r="H251" s="1"/>
      <c r="I251" s="1"/>
      <c r="J251" s="1"/>
      <c r="K251" s="1"/>
      <c r="L251" s="1"/>
      <c r="M251" s="26"/>
      <c r="N251" s="26"/>
      <c r="O251" s="26"/>
      <c r="P251" s="26"/>
      <c r="Q251" s="1">
        <v>24261867.23</v>
      </c>
      <c r="R251" s="1"/>
      <c r="S251" s="1"/>
      <c r="T251" s="1"/>
      <c r="U251" s="1">
        <v>1446368.4</v>
      </c>
      <c r="V251" s="1">
        <v>363928.01</v>
      </c>
      <c r="W251" s="1"/>
      <c r="X251" s="26"/>
      <c r="Y251" s="26"/>
      <c r="Z251" s="26"/>
      <c r="AA251" s="1">
        <f t="shared" si="35"/>
        <v>26072163.640000001</v>
      </c>
      <c r="AB251" s="2">
        <v>2025</v>
      </c>
      <c r="AC251" s="2">
        <v>2025</v>
      </c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37"/>
      <c r="BA251" s="37"/>
      <c r="BB251" s="37"/>
      <c r="BC251" s="37"/>
      <c r="BD251" s="37"/>
      <c r="BE251" s="40"/>
      <c r="BF251" s="37"/>
      <c r="BG251" s="37"/>
      <c r="BH251" s="37"/>
      <c r="BI251" s="37"/>
      <c r="BJ251" s="37"/>
      <c r="BK251" s="37"/>
      <c r="BL251" s="37"/>
    </row>
    <row r="252" spans="1:64" ht="80.099999999999994" customHeight="1" x14ac:dyDescent="0.35">
      <c r="A252" s="2">
        <v>19</v>
      </c>
      <c r="B252" s="2" t="s">
        <v>93</v>
      </c>
      <c r="C252" s="23"/>
      <c r="D252" s="1">
        <f t="shared" si="34"/>
        <v>25081042.149999999</v>
      </c>
      <c r="E252" s="23"/>
      <c r="F252" s="1"/>
      <c r="G252" s="1"/>
      <c r="H252" s="1"/>
      <c r="I252" s="1"/>
      <c r="J252" s="1"/>
      <c r="K252" s="1"/>
      <c r="L252" s="1"/>
      <c r="M252" s="26"/>
      <c r="N252" s="26"/>
      <c r="O252" s="26"/>
      <c r="P252" s="26"/>
      <c r="Q252" s="1">
        <v>23313876.010000002</v>
      </c>
      <c r="R252" s="26"/>
      <c r="S252" s="26"/>
      <c r="T252" s="26"/>
      <c r="U252" s="1">
        <v>1417458</v>
      </c>
      <c r="V252" s="1">
        <v>349708.14</v>
      </c>
      <c r="W252" s="1"/>
      <c r="X252" s="26"/>
      <c r="Y252" s="26"/>
      <c r="Z252" s="26"/>
      <c r="AA252" s="1">
        <f t="shared" si="35"/>
        <v>25081042.149999999</v>
      </c>
      <c r="AB252" s="2">
        <v>2025</v>
      </c>
      <c r="AC252" s="2">
        <v>2025</v>
      </c>
      <c r="AD252" s="112"/>
      <c r="AE252" s="112"/>
      <c r="AF252" s="112"/>
      <c r="AG252" s="112"/>
      <c r="AH252" s="112"/>
      <c r="AI252" s="112"/>
      <c r="AJ252" s="112"/>
      <c r="AK252" s="112"/>
      <c r="AL252" s="112"/>
      <c r="AM252" s="112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37"/>
      <c r="BK252" s="37"/>
      <c r="BL252" s="37"/>
    </row>
    <row r="253" spans="1:64" ht="80.099999999999994" customHeight="1" x14ac:dyDescent="0.35">
      <c r="A253" s="2">
        <v>20</v>
      </c>
      <c r="B253" s="2" t="s">
        <v>94</v>
      </c>
      <c r="C253" s="23"/>
      <c r="D253" s="1">
        <f t="shared" si="34"/>
        <v>19633924.219999999</v>
      </c>
      <c r="E253" s="23"/>
      <c r="F253" s="1"/>
      <c r="G253" s="1"/>
      <c r="H253" s="1"/>
      <c r="I253" s="1"/>
      <c r="J253" s="1"/>
      <c r="K253" s="1"/>
      <c r="L253" s="1"/>
      <c r="M253" s="26"/>
      <c r="N253" s="26">
        <v>1058723.8400000001</v>
      </c>
      <c r="O253" s="26"/>
      <c r="P253" s="26"/>
      <c r="Q253" s="26"/>
      <c r="R253" s="1">
        <v>2212921.02</v>
      </c>
      <c r="S253" s="1">
        <v>10757862.970000001</v>
      </c>
      <c r="T253" s="1">
        <v>3555309.33</v>
      </c>
      <c r="U253" s="1">
        <v>1785334.8</v>
      </c>
      <c r="V253" s="1">
        <v>263772.26</v>
      </c>
      <c r="W253" s="1"/>
      <c r="X253" s="26"/>
      <c r="Y253" s="26"/>
      <c r="Z253" s="26"/>
      <c r="AA253" s="1">
        <f t="shared" si="35"/>
        <v>19633924.219999999</v>
      </c>
      <c r="AB253" s="2">
        <v>2025</v>
      </c>
      <c r="AC253" s="2">
        <v>2025</v>
      </c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37"/>
      <c r="AN253" s="38"/>
      <c r="AO253" s="39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40"/>
      <c r="BF253" s="34"/>
      <c r="BG253" s="34"/>
      <c r="BH253" s="34"/>
      <c r="BI253" s="34"/>
      <c r="BJ253" s="34"/>
      <c r="BK253" s="34"/>
      <c r="BL253" s="34"/>
    </row>
    <row r="254" spans="1:64" ht="80.099999999999994" customHeight="1" x14ac:dyDescent="0.35">
      <c r="A254" s="2">
        <v>21</v>
      </c>
      <c r="B254" s="2" t="s">
        <v>95</v>
      </c>
      <c r="C254" s="23"/>
      <c r="D254" s="1">
        <f t="shared" si="34"/>
        <v>12078058.27</v>
      </c>
      <c r="E254" s="23"/>
      <c r="F254" s="1"/>
      <c r="G254" s="1"/>
      <c r="H254" s="1"/>
      <c r="I254" s="1"/>
      <c r="J254" s="1"/>
      <c r="K254" s="1"/>
      <c r="L254" s="1"/>
      <c r="M254" s="26"/>
      <c r="N254" s="26"/>
      <c r="O254" s="26"/>
      <c r="P254" s="26"/>
      <c r="Q254" s="26"/>
      <c r="R254" s="26"/>
      <c r="S254" s="1">
        <v>11230943.710000001</v>
      </c>
      <c r="T254" s="26"/>
      <c r="U254" s="1">
        <v>678650.4</v>
      </c>
      <c r="V254" s="1">
        <v>168464.16</v>
      </c>
      <c r="W254" s="1"/>
      <c r="X254" s="26"/>
      <c r="Y254" s="26"/>
      <c r="Z254" s="26"/>
      <c r="AA254" s="1">
        <f t="shared" si="35"/>
        <v>12078058.27</v>
      </c>
      <c r="AB254" s="2">
        <v>2025</v>
      </c>
      <c r="AC254" s="2">
        <v>2025</v>
      </c>
    </row>
    <row r="255" spans="1:64" ht="80.099999999999994" customHeight="1" x14ac:dyDescent="0.35">
      <c r="A255" s="2">
        <v>22</v>
      </c>
      <c r="B255" s="2" t="s">
        <v>96</v>
      </c>
      <c r="C255" s="23"/>
      <c r="D255" s="1">
        <f t="shared" si="34"/>
        <v>21334933.309999999</v>
      </c>
      <c r="E255" s="23"/>
      <c r="F255" s="1"/>
      <c r="G255" s="1"/>
      <c r="H255" s="1"/>
      <c r="I255" s="1"/>
      <c r="J255" s="1"/>
      <c r="K255" s="1"/>
      <c r="L255" s="1"/>
      <c r="M255" s="26"/>
      <c r="N255" s="26"/>
      <c r="O255" s="26"/>
      <c r="P255" s="26"/>
      <c r="Q255" s="26"/>
      <c r="R255" s="26"/>
      <c r="S255" s="1">
        <v>20178250.75</v>
      </c>
      <c r="T255" s="26"/>
      <c r="U255" s="1">
        <v>854008.8</v>
      </c>
      <c r="V255" s="1">
        <v>302673.76</v>
      </c>
      <c r="W255" s="1"/>
      <c r="X255" s="26"/>
      <c r="Y255" s="26"/>
      <c r="Z255" s="26"/>
      <c r="AA255" s="1">
        <f t="shared" si="35"/>
        <v>21334933.309999999</v>
      </c>
      <c r="AB255" s="2">
        <v>2025</v>
      </c>
      <c r="AC255" s="2">
        <v>2025</v>
      </c>
    </row>
    <row r="256" spans="1:64" ht="80.099999999999994" customHeight="1" x14ac:dyDescent="0.35">
      <c r="A256" s="2">
        <v>23</v>
      </c>
      <c r="B256" s="2" t="s">
        <v>97</v>
      </c>
      <c r="C256" s="23"/>
      <c r="D256" s="1">
        <f t="shared" si="34"/>
        <v>8742851.8000000007</v>
      </c>
      <c r="E256" s="23"/>
      <c r="F256" s="1"/>
      <c r="G256" s="1"/>
      <c r="H256" s="1"/>
      <c r="I256" s="1"/>
      <c r="J256" s="1"/>
      <c r="K256" s="1"/>
      <c r="L256" s="1"/>
      <c r="M256" s="26"/>
      <c r="N256" s="26"/>
      <c r="O256" s="26"/>
      <c r="P256" s="26"/>
      <c r="Q256" s="1">
        <v>7891618.3300000001</v>
      </c>
      <c r="R256" s="26"/>
      <c r="S256" s="26"/>
      <c r="T256" s="26"/>
      <c r="U256" s="1">
        <v>732859.2</v>
      </c>
      <c r="V256" s="1">
        <v>118374.27</v>
      </c>
      <c r="W256" s="1"/>
      <c r="X256" s="26"/>
      <c r="Y256" s="26"/>
      <c r="Z256" s="26"/>
      <c r="AA256" s="1">
        <f t="shared" si="35"/>
        <v>8742851.8000000007</v>
      </c>
      <c r="AB256" s="2">
        <v>2025</v>
      </c>
      <c r="AC256" s="2">
        <v>2025</v>
      </c>
    </row>
    <row r="257" spans="1:64" ht="80.099999999999994" customHeight="1" x14ac:dyDescent="0.35">
      <c r="A257" s="2">
        <v>24</v>
      </c>
      <c r="B257" s="2" t="s">
        <v>98</v>
      </c>
      <c r="C257" s="23"/>
      <c r="D257" s="1">
        <f t="shared" si="34"/>
        <v>22038407.57</v>
      </c>
      <c r="E257" s="23"/>
      <c r="F257" s="1"/>
      <c r="G257" s="1"/>
      <c r="H257" s="1"/>
      <c r="I257" s="1"/>
      <c r="J257" s="1"/>
      <c r="K257" s="1"/>
      <c r="L257" s="1"/>
      <c r="M257" s="26"/>
      <c r="N257" s="26"/>
      <c r="O257" s="26"/>
      <c r="P257" s="26"/>
      <c r="Q257" s="26"/>
      <c r="R257" s="1">
        <v>2713342.37</v>
      </c>
      <c r="S257" s="1">
        <v>13190604.25</v>
      </c>
      <c r="T257" s="1">
        <v>4359293.1500000004</v>
      </c>
      <c r="U257" s="1">
        <v>1471219.2</v>
      </c>
      <c r="V257" s="1">
        <v>303948.59999999998</v>
      </c>
      <c r="W257" s="1"/>
      <c r="X257" s="26"/>
      <c r="Y257" s="26"/>
      <c r="Z257" s="26"/>
      <c r="AA257" s="1">
        <f t="shared" si="35"/>
        <v>22038407.57</v>
      </c>
      <c r="AB257" s="2">
        <v>2025</v>
      </c>
      <c r="AC257" s="2">
        <v>2025</v>
      </c>
      <c r="AD257" s="112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37"/>
      <c r="BA257" s="37"/>
      <c r="BB257" s="37"/>
      <c r="BC257" s="37"/>
      <c r="BD257" s="37"/>
      <c r="BE257" s="40"/>
      <c r="BF257" s="29"/>
      <c r="BG257" s="29"/>
      <c r="BH257" s="29"/>
      <c r="BI257" s="29"/>
      <c r="BJ257" s="34"/>
      <c r="BK257" s="34"/>
      <c r="BL257" s="34"/>
    </row>
    <row r="258" spans="1:64" ht="80.099999999999994" customHeight="1" x14ac:dyDescent="0.35">
      <c r="A258" s="2">
        <v>25</v>
      </c>
      <c r="B258" s="2" t="s">
        <v>99</v>
      </c>
      <c r="C258" s="23"/>
      <c r="D258" s="1">
        <f t="shared" si="34"/>
        <v>29364617.800000001</v>
      </c>
      <c r="E258" s="23"/>
      <c r="F258" s="1"/>
      <c r="G258" s="1"/>
      <c r="H258" s="1"/>
      <c r="I258" s="1"/>
      <c r="J258" s="1"/>
      <c r="K258" s="1"/>
      <c r="L258" s="1"/>
      <c r="M258" s="26"/>
      <c r="N258" s="26"/>
      <c r="O258" s="26"/>
      <c r="P258" s="26"/>
      <c r="Q258" s="26"/>
      <c r="R258" s="1">
        <v>3659415.05</v>
      </c>
      <c r="S258" s="1">
        <v>17789828.579999998</v>
      </c>
      <c r="T258" s="1">
        <v>5879266.5199999996</v>
      </c>
      <c r="U258" s="1">
        <v>1626180</v>
      </c>
      <c r="V258" s="1">
        <v>409927.65</v>
      </c>
      <c r="W258" s="1"/>
      <c r="X258" s="26"/>
      <c r="Y258" s="26"/>
      <c r="Z258" s="26"/>
      <c r="AA258" s="1">
        <f t="shared" si="35"/>
        <v>29364617.800000001</v>
      </c>
      <c r="AB258" s="2">
        <v>2025</v>
      </c>
      <c r="AC258" s="2">
        <v>2025</v>
      </c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40"/>
      <c r="BF258" s="29"/>
      <c r="BG258" s="29"/>
      <c r="BH258" s="29"/>
      <c r="BI258" s="29"/>
      <c r="BJ258" s="34"/>
      <c r="BK258" s="34"/>
      <c r="BL258" s="34"/>
    </row>
    <row r="259" spans="1:64" ht="80.099999999999994" customHeight="1" x14ac:dyDescent="0.35">
      <c r="A259" s="2">
        <v>26</v>
      </c>
      <c r="B259" s="2" t="s">
        <v>100</v>
      </c>
      <c r="C259" s="23"/>
      <c r="D259" s="1">
        <f t="shared" si="34"/>
        <v>17483583.789999999</v>
      </c>
      <c r="E259" s="23"/>
      <c r="F259" s="1"/>
      <c r="G259" s="1"/>
      <c r="H259" s="1"/>
      <c r="I259" s="1"/>
      <c r="J259" s="1"/>
      <c r="K259" s="1"/>
      <c r="L259" s="1"/>
      <c r="M259" s="26"/>
      <c r="N259" s="26"/>
      <c r="O259" s="26"/>
      <c r="P259" s="26"/>
      <c r="Q259" s="26"/>
      <c r="R259" s="26"/>
      <c r="S259" s="1">
        <v>16222168.859999999</v>
      </c>
      <c r="T259" s="26"/>
      <c r="U259" s="1">
        <v>1018082.4</v>
      </c>
      <c r="V259" s="1">
        <v>243332.53</v>
      </c>
      <c r="W259" s="1"/>
      <c r="X259" s="26"/>
      <c r="Y259" s="26"/>
      <c r="Z259" s="26"/>
      <c r="AA259" s="1">
        <f t="shared" si="35"/>
        <v>17483583.789999999</v>
      </c>
      <c r="AB259" s="2">
        <v>2025</v>
      </c>
      <c r="AC259" s="2">
        <v>2025</v>
      </c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37"/>
      <c r="AY259" s="37"/>
      <c r="AZ259" s="37"/>
      <c r="BA259" s="37"/>
      <c r="BB259" s="37"/>
      <c r="BC259" s="37"/>
      <c r="BD259" s="37"/>
      <c r="BE259" s="40"/>
      <c r="BF259" s="29"/>
      <c r="BG259" s="29"/>
      <c r="BH259" s="29"/>
      <c r="BI259" s="29"/>
      <c r="BJ259" s="29"/>
      <c r="BK259" s="29"/>
      <c r="BL259" s="29"/>
    </row>
    <row r="260" spans="1:64" ht="80.099999999999994" customHeight="1" x14ac:dyDescent="0.35">
      <c r="A260" s="2">
        <v>27</v>
      </c>
      <c r="B260" s="2" t="s">
        <v>101</v>
      </c>
      <c r="C260" s="23"/>
      <c r="D260" s="1">
        <f t="shared" si="34"/>
        <v>8672024.6899999995</v>
      </c>
      <c r="E260" s="23"/>
      <c r="F260" s="1"/>
      <c r="G260" s="1"/>
      <c r="H260" s="1"/>
      <c r="I260" s="1"/>
      <c r="J260" s="1"/>
      <c r="K260" s="1"/>
      <c r="L260" s="1"/>
      <c r="M260" s="26"/>
      <c r="N260" s="26"/>
      <c r="O260" s="26"/>
      <c r="P260" s="26"/>
      <c r="Q260" s="1">
        <v>7819914.3700000001</v>
      </c>
      <c r="R260" s="26"/>
      <c r="S260" s="26"/>
      <c r="T260" s="26"/>
      <c r="U260" s="1">
        <v>734811.6</v>
      </c>
      <c r="V260" s="1">
        <v>117298.72</v>
      </c>
      <c r="W260" s="1"/>
      <c r="X260" s="26"/>
      <c r="Y260" s="26"/>
      <c r="Z260" s="26"/>
      <c r="AA260" s="1">
        <f t="shared" si="35"/>
        <v>8672024.6899999995</v>
      </c>
      <c r="AB260" s="2">
        <v>2025</v>
      </c>
      <c r="AC260" s="2">
        <v>2025</v>
      </c>
    </row>
    <row r="261" spans="1:64" ht="80.099999999999994" customHeight="1" x14ac:dyDescent="0.35">
      <c r="A261" s="2">
        <v>28</v>
      </c>
      <c r="B261" s="2" t="s">
        <v>102</v>
      </c>
      <c r="C261" s="23"/>
      <c r="D261" s="1">
        <f t="shared" si="34"/>
        <v>9658293.8800000008</v>
      </c>
      <c r="E261" s="23"/>
      <c r="F261" s="1"/>
      <c r="G261" s="1"/>
      <c r="H261" s="1">
        <v>743745.5</v>
      </c>
      <c r="I261" s="1">
        <v>1340320.73</v>
      </c>
      <c r="J261" s="1">
        <v>6058287.0899999999</v>
      </c>
      <c r="K261" s="1"/>
      <c r="L261" s="1"/>
      <c r="M261" s="1">
        <v>768525.38</v>
      </c>
      <c r="N261" s="1"/>
      <c r="O261" s="1"/>
      <c r="P261" s="26"/>
      <c r="Q261" s="26"/>
      <c r="R261" s="26"/>
      <c r="S261" s="26"/>
      <c r="T261" s="26"/>
      <c r="U261" s="1">
        <v>613752</v>
      </c>
      <c r="V261" s="1">
        <v>133663.18</v>
      </c>
      <c r="W261" s="1"/>
      <c r="X261" s="26"/>
      <c r="Y261" s="26"/>
      <c r="Z261" s="26"/>
      <c r="AA261" s="1">
        <f t="shared" si="35"/>
        <v>9658293.8800000008</v>
      </c>
      <c r="AB261" s="2">
        <v>2025</v>
      </c>
      <c r="AC261" s="2">
        <v>2025</v>
      </c>
    </row>
    <row r="262" spans="1:64" ht="80.099999999999994" customHeight="1" x14ac:dyDescent="0.35">
      <c r="A262" s="2">
        <v>29</v>
      </c>
      <c r="B262" s="2" t="s">
        <v>103</v>
      </c>
      <c r="C262" s="23"/>
      <c r="D262" s="1">
        <f t="shared" si="34"/>
        <v>21381181.09</v>
      </c>
      <c r="E262" s="2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6"/>
      <c r="Q262" s="1">
        <v>19738958.32</v>
      </c>
      <c r="R262" s="26"/>
      <c r="S262" s="26"/>
      <c r="T262" s="26"/>
      <c r="U262" s="1">
        <v>1346138.4</v>
      </c>
      <c r="V262" s="1">
        <v>296084.37</v>
      </c>
      <c r="W262" s="1"/>
      <c r="X262" s="26"/>
      <c r="Y262" s="26"/>
      <c r="Z262" s="26"/>
      <c r="AA262" s="1">
        <f t="shared" si="35"/>
        <v>21381181.09</v>
      </c>
      <c r="AB262" s="2">
        <v>2025</v>
      </c>
      <c r="AC262" s="2">
        <v>2025</v>
      </c>
    </row>
    <row r="263" spans="1:64" ht="80.099999999999994" customHeight="1" x14ac:dyDescent="0.35">
      <c r="A263" s="2">
        <v>30</v>
      </c>
      <c r="B263" s="2" t="s">
        <v>104</v>
      </c>
      <c r="C263" s="23"/>
      <c r="D263" s="1">
        <f t="shared" si="34"/>
        <v>14572193.369999999</v>
      </c>
      <c r="E263" s="23"/>
      <c r="F263" s="1"/>
      <c r="G263" s="1"/>
      <c r="H263" s="1"/>
      <c r="I263" s="1"/>
      <c r="J263" s="1">
        <v>6002421.2400000002</v>
      </c>
      <c r="K263" s="1"/>
      <c r="L263" s="1"/>
      <c r="M263" s="1">
        <v>761438.5</v>
      </c>
      <c r="N263" s="1"/>
      <c r="O263" s="1"/>
      <c r="P263" s="26"/>
      <c r="Q263" s="26"/>
      <c r="R263" s="26"/>
      <c r="S263" s="26">
        <v>4747508.8099999996</v>
      </c>
      <c r="T263" s="26">
        <v>1402912.6</v>
      </c>
      <c r="U263" s="1">
        <v>1464198</v>
      </c>
      <c r="V263" s="1">
        <v>193714.22</v>
      </c>
      <c r="W263" s="1"/>
      <c r="X263" s="26"/>
      <c r="Y263" s="26"/>
      <c r="Z263" s="26"/>
      <c r="AA263" s="1">
        <f t="shared" si="35"/>
        <v>14572193.369999999</v>
      </c>
      <c r="AB263" s="2">
        <v>2025</v>
      </c>
      <c r="AC263" s="2">
        <v>2025</v>
      </c>
      <c r="AD263" s="103"/>
      <c r="AE263" s="103"/>
      <c r="AF263" s="103"/>
      <c r="AG263" s="103"/>
      <c r="AH263" s="103"/>
      <c r="AI263" s="103"/>
      <c r="AJ263" s="103"/>
      <c r="AK263" s="103"/>
      <c r="AL263" s="103"/>
      <c r="AM263" s="103"/>
      <c r="AN263" s="38"/>
      <c r="AO263" s="39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40"/>
      <c r="BF263" s="29"/>
      <c r="BG263" s="29"/>
      <c r="BH263" s="29"/>
      <c r="BI263" s="29"/>
      <c r="BJ263" s="29"/>
      <c r="BK263" s="29"/>
      <c r="BL263" s="29"/>
    </row>
    <row r="264" spans="1:64" ht="80.099999999999994" customHeight="1" x14ac:dyDescent="0.35">
      <c r="A264" s="2">
        <v>31</v>
      </c>
      <c r="B264" s="2" t="s">
        <v>105</v>
      </c>
      <c r="C264" s="23"/>
      <c r="D264" s="1">
        <f t="shared" si="34"/>
        <v>16574313.470000001</v>
      </c>
      <c r="E264" s="23">
        <v>1174333.1000000001</v>
      </c>
      <c r="F264" s="1"/>
      <c r="G264" s="1"/>
      <c r="H264" s="1">
        <v>1187273.3</v>
      </c>
      <c r="I264" s="1">
        <v>2139612.2999999998</v>
      </c>
      <c r="J264" s="1">
        <v>9671107.3200000003</v>
      </c>
      <c r="K264" s="1"/>
      <c r="L264" s="1"/>
      <c r="M264" s="1">
        <v>1226830.5</v>
      </c>
      <c r="N264" s="1"/>
      <c r="O264" s="1"/>
      <c r="P264" s="26"/>
      <c r="Q264" s="26"/>
      <c r="R264" s="26"/>
      <c r="S264" s="26"/>
      <c r="T264" s="26"/>
      <c r="U264" s="1">
        <v>944169.6</v>
      </c>
      <c r="V264" s="1">
        <v>230987.35</v>
      </c>
      <c r="W264" s="1"/>
      <c r="X264" s="26"/>
      <c r="Y264" s="26"/>
      <c r="Z264" s="26"/>
      <c r="AA264" s="1">
        <f t="shared" si="35"/>
        <v>16574313.470000001</v>
      </c>
      <c r="AB264" s="2">
        <v>2025</v>
      </c>
      <c r="AC264" s="2">
        <v>2025</v>
      </c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41"/>
      <c r="BF264" s="29"/>
      <c r="BG264" s="29"/>
      <c r="BH264" s="29"/>
      <c r="BI264" s="29"/>
      <c r="BJ264" s="29"/>
      <c r="BK264" s="29"/>
      <c r="BL264" s="29"/>
    </row>
    <row r="265" spans="1:64" ht="80.099999999999994" customHeight="1" x14ac:dyDescent="0.35">
      <c r="A265" s="2">
        <v>32</v>
      </c>
      <c r="B265" s="2" t="s">
        <v>123</v>
      </c>
      <c r="C265" s="2"/>
      <c r="D265" s="1">
        <f t="shared" si="34"/>
        <v>2771337</v>
      </c>
      <c r="E265" s="23"/>
      <c r="F265" s="1"/>
      <c r="G265" s="1"/>
      <c r="H265" s="1"/>
      <c r="I265" s="1"/>
      <c r="J265" s="1"/>
      <c r="K265" s="1"/>
      <c r="L265" s="1"/>
      <c r="M265" s="1"/>
      <c r="N265" s="1">
        <v>2730381.28</v>
      </c>
      <c r="O265" s="1"/>
      <c r="P265" s="26"/>
      <c r="Q265" s="26"/>
      <c r="R265" s="26"/>
      <c r="S265" s="26"/>
      <c r="T265" s="26"/>
      <c r="U265" s="1"/>
      <c r="V265" s="1">
        <v>40955.72</v>
      </c>
      <c r="W265" s="1"/>
      <c r="X265" s="26"/>
      <c r="Y265" s="26"/>
      <c r="Z265" s="26"/>
      <c r="AA265" s="1">
        <f t="shared" si="35"/>
        <v>2771337</v>
      </c>
      <c r="AB265" s="2">
        <v>2023</v>
      </c>
      <c r="AC265" s="2">
        <v>2025</v>
      </c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41"/>
      <c r="BF265" s="29"/>
      <c r="BG265" s="29"/>
      <c r="BH265" s="29"/>
      <c r="BI265" s="29"/>
      <c r="BJ265" s="29"/>
      <c r="BK265" s="29"/>
      <c r="BL265" s="29"/>
    </row>
    <row r="266" spans="1:64" ht="80.099999999999994" customHeight="1" x14ac:dyDescent="0.35">
      <c r="A266" s="2">
        <v>33</v>
      </c>
      <c r="B266" s="2" t="s">
        <v>106</v>
      </c>
      <c r="C266" s="23"/>
      <c r="D266" s="1">
        <f t="shared" si="34"/>
        <v>24655037.379999999</v>
      </c>
      <c r="E266" s="2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6"/>
      <c r="Q266" s="26"/>
      <c r="R266" s="26"/>
      <c r="S266" s="1">
        <v>17203373.370000001</v>
      </c>
      <c r="T266" s="1">
        <v>5685452.0300000003</v>
      </c>
      <c r="U266" s="1">
        <v>1422879.6</v>
      </c>
      <c r="V266" s="1">
        <v>343332.38</v>
      </c>
      <c r="W266" s="1"/>
      <c r="X266" s="26"/>
      <c r="Y266" s="26"/>
      <c r="Z266" s="26"/>
      <c r="AA266" s="1">
        <f t="shared" si="35"/>
        <v>24655037.379999999</v>
      </c>
      <c r="AB266" s="2">
        <v>2025</v>
      </c>
      <c r="AC266" s="2">
        <v>2025</v>
      </c>
    </row>
    <row r="267" spans="1:64" ht="80.099999999999994" customHeight="1" x14ac:dyDescent="0.35">
      <c r="A267" s="2">
        <v>34</v>
      </c>
      <c r="B267" s="2" t="s">
        <v>107</v>
      </c>
      <c r="C267" s="23"/>
      <c r="D267" s="1">
        <f t="shared" si="34"/>
        <v>13038827.810000001</v>
      </c>
      <c r="E267" s="23"/>
      <c r="F267" s="1"/>
      <c r="G267" s="1"/>
      <c r="H267" s="1"/>
      <c r="I267" s="1"/>
      <c r="J267" s="1"/>
      <c r="K267" s="1"/>
      <c r="L267" s="1"/>
      <c r="M267" s="26"/>
      <c r="N267" s="26"/>
      <c r="O267" s="26"/>
      <c r="P267" s="26"/>
      <c r="Q267" s="26"/>
      <c r="R267" s="26"/>
      <c r="S267" s="1">
        <v>8715004.3800000008</v>
      </c>
      <c r="T267" s="1">
        <v>3121355.63</v>
      </c>
      <c r="U267" s="1">
        <v>1024922.4</v>
      </c>
      <c r="V267" s="1">
        <v>177545.4</v>
      </c>
      <c r="W267" s="1"/>
      <c r="X267" s="26"/>
      <c r="Y267" s="26"/>
      <c r="Z267" s="26"/>
      <c r="AA267" s="1">
        <f t="shared" si="35"/>
        <v>13038827.810000001</v>
      </c>
      <c r="AB267" s="2">
        <v>2025</v>
      </c>
      <c r="AC267" s="2">
        <v>2025</v>
      </c>
    </row>
    <row r="268" spans="1:64" ht="80.099999999999994" customHeight="1" x14ac:dyDescent="0.35">
      <c r="A268" s="2">
        <v>35</v>
      </c>
      <c r="B268" s="2" t="s">
        <v>108</v>
      </c>
      <c r="C268" s="23"/>
      <c r="D268" s="1">
        <f t="shared" si="34"/>
        <v>15049055.82</v>
      </c>
      <c r="E268" s="23">
        <v>1069275.48</v>
      </c>
      <c r="F268" s="1"/>
      <c r="G268" s="1"/>
      <c r="H268" s="1">
        <v>1081058.03</v>
      </c>
      <c r="I268" s="1">
        <v>1948199.33</v>
      </c>
      <c r="J268" s="1">
        <v>8805915.3300000001</v>
      </c>
      <c r="K268" s="1"/>
      <c r="L268" s="1"/>
      <c r="M268" s="1">
        <v>1117076.3799999999</v>
      </c>
      <c r="N268" s="1"/>
      <c r="O268" s="1"/>
      <c r="P268" s="26"/>
      <c r="Q268" s="26"/>
      <c r="R268" s="26"/>
      <c r="S268" s="26"/>
      <c r="T268" s="26"/>
      <c r="U268" s="1">
        <v>817208.4</v>
      </c>
      <c r="V268" s="1">
        <v>210322.87</v>
      </c>
      <c r="W268" s="1"/>
      <c r="X268" s="26"/>
      <c r="Y268" s="26"/>
      <c r="Z268" s="26"/>
      <c r="AA268" s="1">
        <f t="shared" si="35"/>
        <v>15049055.82</v>
      </c>
      <c r="AB268" s="2">
        <v>2025</v>
      </c>
      <c r="AC268" s="2">
        <v>2025</v>
      </c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41"/>
      <c r="BF268" s="29"/>
      <c r="BG268" s="29"/>
      <c r="BH268" s="29"/>
      <c r="BI268" s="29"/>
      <c r="BJ268" s="29"/>
      <c r="BK268" s="29"/>
      <c r="BL268" s="29"/>
    </row>
    <row r="269" spans="1:64" ht="80.099999999999994" customHeight="1" x14ac:dyDescent="0.35">
      <c r="A269" s="2">
        <v>36</v>
      </c>
      <c r="B269" s="2" t="s">
        <v>109</v>
      </c>
      <c r="C269" s="23"/>
      <c r="D269" s="1">
        <f t="shared" si="34"/>
        <v>19464849.390000001</v>
      </c>
      <c r="E269" s="23"/>
      <c r="F269" s="1"/>
      <c r="G269" s="1"/>
      <c r="H269" s="1"/>
      <c r="I269" s="1"/>
      <c r="J269" s="1"/>
      <c r="K269" s="1"/>
      <c r="L269" s="1"/>
      <c r="M269" s="26"/>
      <c r="N269" s="26"/>
      <c r="O269" s="26"/>
      <c r="P269" s="26"/>
      <c r="Q269" s="1">
        <v>17965956.440000001</v>
      </c>
      <c r="R269" s="26"/>
      <c r="S269" s="26"/>
      <c r="T269" s="26"/>
      <c r="U269" s="1">
        <v>1229403.6000000001</v>
      </c>
      <c r="V269" s="1">
        <v>269489.34999999998</v>
      </c>
      <c r="W269" s="1"/>
      <c r="X269" s="26"/>
      <c r="Y269" s="26"/>
      <c r="Z269" s="26"/>
      <c r="AA269" s="1">
        <f t="shared" si="35"/>
        <v>19464849.390000001</v>
      </c>
      <c r="AB269" s="2">
        <v>2025</v>
      </c>
      <c r="AC269" s="2">
        <v>2025</v>
      </c>
    </row>
    <row r="270" spans="1:64" ht="80.099999999999994" customHeight="1" x14ac:dyDescent="0.35">
      <c r="A270" s="2">
        <v>37</v>
      </c>
      <c r="B270" s="2" t="s">
        <v>110</v>
      </c>
      <c r="C270" s="23"/>
      <c r="D270" s="1">
        <f t="shared" si="34"/>
        <v>11448525.93</v>
      </c>
      <c r="E270" s="23"/>
      <c r="F270" s="1"/>
      <c r="G270" s="1"/>
      <c r="H270" s="1"/>
      <c r="I270" s="1"/>
      <c r="J270" s="1"/>
      <c r="K270" s="1"/>
      <c r="L270" s="1"/>
      <c r="M270" s="26"/>
      <c r="N270" s="26"/>
      <c r="O270" s="26"/>
      <c r="P270" s="26"/>
      <c r="Q270" s="1">
        <v>10484314.02</v>
      </c>
      <c r="R270" s="26"/>
      <c r="S270" s="26"/>
      <c r="T270" s="26"/>
      <c r="U270" s="1">
        <v>806947.2</v>
      </c>
      <c r="V270" s="1">
        <v>157264.71</v>
      </c>
      <c r="W270" s="1"/>
      <c r="X270" s="26"/>
      <c r="Y270" s="26"/>
      <c r="Z270" s="26"/>
      <c r="AA270" s="1">
        <f t="shared" si="35"/>
        <v>11448525.93</v>
      </c>
      <c r="AB270" s="2">
        <v>2025</v>
      </c>
      <c r="AC270" s="2">
        <v>2025</v>
      </c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8"/>
      <c r="AO270" s="39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40"/>
      <c r="BF270" s="29"/>
      <c r="BG270" s="29"/>
      <c r="BH270" s="29"/>
      <c r="BI270" s="29"/>
      <c r="BJ270" s="29"/>
      <c r="BK270" s="29"/>
      <c r="BL270" s="29"/>
    </row>
    <row r="271" spans="1:64" ht="80.099999999999994" customHeight="1" x14ac:dyDescent="0.35">
      <c r="A271" s="2">
        <v>38</v>
      </c>
      <c r="B271" s="2" t="s">
        <v>111</v>
      </c>
      <c r="C271" s="23"/>
      <c r="D271" s="1">
        <f t="shared" si="34"/>
        <v>5904921.3600000003</v>
      </c>
      <c r="E271" s="23"/>
      <c r="F271" s="1"/>
      <c r="G271" s="1"/>
      <c r="H271" s="1"/>
      <c r="I271" s="1"/>
      <c r="J271" s="1"/>
      <c r="K271" s="1"/>
      <c r="L271" s="1"/>
      <c r="M271" s="26"/>
      <c r="N271" s="26"/>
      <c r="O271" s="26"/>
      <c r="P271" s="26"/>
      <c r="Q271" s="1">
        <v>5119861.83</v>
      </c>
      <c r="R271" s="26"/>
      <c r="S271" s="26"/>
      <c r="T271" s="26"/>
      <c r="U271" s="1">
        <v>708261.6</v>
      </c>
      <c r="V271" s="1">
        <v>76797.929999999993</v>
      </c>
      <c r="W271" s="1"/>
      <c r="X271" s="26"/>
      <c r="Y271" s="26"/>
      <c r="Z271" s="26"/>
      <c r="AA271" s="1">
        <f t="shared" si="35"/>
        <v>5904921.3600000003</v>
      </c>
      <c r="AB271" s="2">
        <v>2025</v>
      </c>
      <c r="AC271" s="2">
        <v>2025</v>
      </c>
      <c r="AD271" s="103"/>
      <c r="AE271" s="103"/>
      <c r="AF271" s="103"/>
      <c r="AG271" s="103"/>
      <c r="AH271" s="103"/>
      <c r="AI271" s="103"/>
      <c r="AJ271" s="103"/>
      <c r="AK271" s="103"/>
      <c r="AL271" s="103"/>
      <c r="AM271" s="103"/>
      <c r="AN271" s="103"/>
      <c r="AO271" s="103"/>
      <c r="AP271" s="103"/>
      <c r="AQ271" s="103"/>
      <c r="AR271" s="103"/>
      <c r="AS271" s="103"/>
      <c r="AT271" s="34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41"/>
      <c r="BF271" s="29"/>
      <c r="BG271" s="29"/>
      <c r="BH271" s="29"/>
      <c r="BI271" s="29"/>
      <c r="BJ271" s="29"/>
      <c r="BK271" s="29"/>
      <c r="BL271" s="29"/>
    </row>
    <row r="272" spans="1:64" ht="148.5" customHeight="1" x14ac:dyDescent="0.35">
      <c r="A272" s="104" t="s">
        <v>303</v>
      </c>
      <c r="B272" s="104"/>
      <c r="C272" s="23"/>
      <c r="D272" s="1">
        <f t="shared" si="34"/>
        <v>560213147.25999999</v>
      </c>
      <c r="E272" s="23">
        <f t="shared" ref="E272:Z272" si="36">SUM(E234:E271)</f>
        <v>10773510.73</v>
      </c>
      <c r="F272" s="1">
        <f t="shared" si="36"/>
        <v>0</v>
      </c>
      <c r="G272" s="1">
        <f t="shared" si="36"/>
        <v>0</v>
      </c>
      <c r="H272" s="1">
        <f t="shared" si="36"/>
        <v>11120732.66</v>
      </c>
      <c r="I272" s="1">
        <f t="shared" si="36"/>
        <v>15036055.869999999</v>
      </c>
      <c r="J272" s="1">
        <f t="shared" si="36"/>
        <v>86447108.870000005</v>
      </c>
      <c r="K272" s="1">
        <f t="shared" si="36"/>
        <v>0</v>
      </c>
      <c r="L272" s="1">
        <f t="shared" si="36"/>
        <v>0</v>
      </c>
      <c r="M272" s="1">
        <f t="shared" si="36"/>
        <v>13750509.529999999</v>
      </c>
      <c r="N272" s="1">
        <f t="shared" si="36"/>
        <v>9485209.5500000007</v>
      </c>
      <c r="O272" s="1">
        <f t="shared" si="36"/>
        <v>0</v>
      </c>
      <c r="P272" s="1">
        <f t="shared" si="36"/>
        <v>0</v>
      </c>
      <c r="Q272" s="1">
        <f t="shared" si="36"/>
        <v>167656072.71000001</v>
      </c>
      <c r="R272" s="1">
        <f t="shared" si="36"/>
        <v>15735692.92</v>
      </c>
      <c r="S272" s="1">
        <f t="shared" si="36"/>
        <v>153935140.08000001</v>
      </c>
      <c r="T272" s="1">
        <f t="shared" si="36"/>
        <v>30110846.109999999</v>
      </c>
      <c r="U272" s="1">
        <f t="shared" si="36"/>
        <v>38451505.049999997</v>
      </c>
      <c r="V272" s="1">
        <f t="shared" si="36"/>
        <v>7710763.1799999997</v>
      </c>
      <c r="W272" s="1">
        <f t="shared" si="36"/>
        <v>0</v>
      </c>
      <c r="X272" s="1">
        <f t="shared" si="36"/>
        <v>0</v>
      </c>
      <c r="Y272" s="1">
        <f t="shared" si="36"/>
        <v>0</v>
      </c>
      <c r="Z272" s="1">
        <f t="shared" si="36"/>
        <v>0</v>
      </c>
      <c r="AA272" s="1">
        <f t="shared" si="35"/>
        <v>560213147.25999999</v>
      </c>
      <c r="AB272" s="2">
        <v>2025</v>
      </c>
      <c r="AC272" s="2">
        <v>2025</v>
      </c>
    </row>
    <row r="273" spans="1:42" ht="80.099999999999994" customHeight="1" x14ac:dyDescent="0.35">
      <c r="A273" s="13"/>
      <c r="B273" s="14"/>
      <c r="C273" s="14"/>
      <c r="D273" s="17"/>
      <c r="E273" s="42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7"/>
      <c r="Q273" s="14"/>
      <c r="R273" s="14"/>
      <c r="S273" s="14"/>
      <c r="T273" s="14"/>
      <c r="U273" s="14"/>
      <c r="V273" s="14"/>
      <c r="W273" s="17"/>
      <c r="X273" s="17"/>
      <c r="Y273" s="17"/>
      <c r="Z273" s="17"/>
      <c r="AA273" s="17"/>
      <c r="AB273" s="14"/>
      <c r="AC273" s="15"/>
    </row>
    <row r="274" spans="1:42" ht="80.099999999999994" customHeight="1" x14ac:dyDescent="0.35">
      <c r="A274" s="76" t="s">
        <v>327</v>
      </c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8"/>
      <c r="AD274" s="43"/>
      <c r="AE274" s="43"/>
    </row>
    <row r="275" spans="1:42" ht="78.75" customHeight="1" x14ac:dyDescent="0.35">
      <c r="A275" s="87" t="s">
        <v>112</v>
      </c>
      <c r="B275" s="105"/>
      <c r="C275" s="88"/>
      <c r="D275" s="76" t="s">
        <v>113</v>
      </c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8"/>
      <c r="X275" s="84" t="s">
        <v>25</v>
      </c>
      <c r="Y275" s="84" t="s">
        <v>312</v>
      </c>
      <c r="Z275" s="84" t="s">
        <v>26</v>
      </c>
      <c r="AA275" s="84" t="s">
        <v>114</v>
      </c>
      <c r="AB275" s="97" t="s">
        <v>309</v>
      </c>
      <c r="AC275" s="97" t="s">
        <v>2</v>
      </c>
      <c r="AD275" s="44"/>
      <c r="AE275" s="83"/>
    </row>
    <row r="276" spans="1:42" ht="69.75" customHeight="1" x14ac:dyDescent="0.35">
      <c r="A276" s="106"/>
      <c r="B276" s="107"/>
      <c r="C276" s="108"/>
      <c r="D276" s="92" t="s">
        <v>24</v>
      </c>
      <c r="E276" s="76" t="s">
        <v>15</v>
      </c>
      <c r="F276" s="77"/>
      <c r="G276" s="77"/>
      <c r="H276" s="77"/>
      <c r="I276" s="77"/>
      <c r="J276" s="77"/>
      <c r="K276" s="77"/>
      <c r="L276" s="77"/>
      <c r="M276" s="77"/>
      <c r="N276" s="78"/>
      <c r="O276" s="87" t="s">
        <v>310</v>
      </c>
      <c r="P276" s="88"/>
      <c r="Q276" s="97" t="s">
        <v>115</v>
      </c>
      <c r="R276" s="94" t="s">
        <v>308</v>
      </c>
      <c r="S276" s="97" t="s">
        <v>19</v>
      </c>
      <c r="T276" s="100" t="s">
        <v>325</v>
      </c>
      <c r="U276" s="84" t="s">
        <v>116</v>
      </c>
      <c r="V276" s="84" t="s">
        <v>311</v>
      </c>
      <c r="W276" s="84" t="s">
        <v>117</v>
      </c>
      <c r="X276" s="84"/>
      <c r="Y276" s="84"/>
      <c r="Z276" s="84"/>
      <c r="AA276" s="84"/>
      <c r="AB276" s="98"/>
      <c r="AC276" s="98"/>
      <c r="AD276" s="44"/>
      <c r="AE276" s="83"/>
    </row>
    <row r="277" spans="1:42" ht="99.75" customHeight="1" x14ac:dyDescent="0.35">
      <c r="A277" s="106"/>
      <c r="B277" s="107"/>
      <c r="C277" s="108"/>
      <c r="D277" s="110"/>
      <c r="E277" s="85" t="s">
        <v>10</v>
      </c>
      <c r="F277" s="87" t="s">
        <v>319</v>
      </c>
      <c r="G277" s="88"/>
      <c r="H277" s="91" t="s">
        <v>11</v>
      </c>
      <c r="I277" s="91" t="s">
        <v>12</v>
      </c>
      <c r="J277" s="91" t="s">
        <v>323</v>
      </c>
      <c r="K277" s="87" t="s">
        <v>326</v>
      </c>
      <c r="L277" s="88"/>
      <c r="M277" s="88" t="s">
        <v>320</v>
      </c>
      <c r="N277" s="92" t="s">
        <v>14</v>
      </c>
      <c r="O277" s="106"/>
      <c r="P277" s="108"/>
      <c r="Q277" s="98"/>
      <c r="R277" s="95"/>
      <c r="S277" s="98"/>
      <c r="T277" s="101"/>
      <c r="U277" s="84"/>
      <c r="V277" s="84"/>
      <c r="W277" s="84"/>
      <c r="X277" s="84"/>
      <c r="Y277" s="84"/>
      <c r="Z277" s="84"/>
      <c r="AA277" s="84"/>
      <c r="AB277" s="98"/>
      <c r="AC277" s="98"/>
      <c r="AD277" s="44"/>
      <c r="AE277" s="83"/>
    </row>
    <row r="278" spans="1:42" ht="340.5" customHeight="1" x14ac:dyDescent="0.35">
      <c r="A278" s="106"/>
      <c r="B278" s="107"/>
      <c r="C278" s="108"/>
      <c r="D278" s="93"/>
      <c r="E278" s="86"/>
      <c r="F278" s="89"/>
      <c r="G278" s="90"/>
      <c r="H278" s="91"/>
      <c r="I278" s="91"/>
      <c r="J278" s="91"/>
      <c r="K278" s="89"/>
      <c r="L278" s="90"/>
      <c r="M278" s="90"/>
      <c r="N278" s="93"/>
      <c r="O278" s="89"/>
      <c r="P278" s="90"/>
      <c r="Q278" s="99"/>
      <c r="R278" s="96"/>
      <c r="S278" s="99"/>
      <c r="T278" s="102"/>
      <c r="U278" s="84"/>
      <c r="V278" s="84"/>
      <c r="W278" s="84"/>
      <c r="X278" s="84"/>
      <c r="Y278" s="84"/>
      <c r="Z278" s="84"/>
      <c r="AA278" s="84"/>
      <c r="AB278" s="98"/>
      <c r="AC278" s="98"/>
      <c r="AD278" s="46"/>
      <c r="AE278" s="47"/>
    </row>
    <row r="279" spans="1:42" ht="81.75" customHeight="1" x14ac:dyDescent="0.35">
      <c r="A279" s="89"/>
      <c r="B279" s="109"/>
      <c r="C279" s="90"/>
      <c r="D279" s="21" t="s">
        <v>21</v>
      </c>
      <c r="E279" s="48" t="s">
        <v>21</v>
      </c>
      <c r="F279" s="49" t="s">
        <v>57</v>
      </c>
      <c r="G279" s="49" t="s">
        <v>21</v>
      </c>
      <c r="H279" s="49" t="s">
        <v>21</v>
      </c>
      <c r="I279" s="49" t="s">
        <v>21</v>
      </c>
      <c r="J279" s="49" t="s">
        <v>21</v>
      </c>
      <c r="K279" s="49" t="s">
        <v>57</v>
      </c>
      <c r="L279" s="49" t="s">
        <v>21</v>
      </c>
      <c r="M279" s="49" t="s">
        <v>21</v>
      </c>
      <c r="N279" s="49" t="s">
        <v>21</v>
      </c>
      <c r="O279" s="49" t="s">
        <v>57</v>
      </c>
      <c r="P279" s="49" t="s">
        <v>21</v>
      </c>
      <c r="Q279" s="49" t="s">
        <v>21</v>
      </c>
      <c r="R279" s="49" t="s">
        <v>21</v>
      </c>
      <c r="S279" s="49" t="s">
        <v>21</v>
      </c>
      <c r="T279" s="49" t="s">
        <v>21</v>
      </c>
      <c r="U279" s="49" t="s">
        <v>21</v>
      </c>
      <c r="V279" s="49" t="s">
        <v>21</v>
      </c>
      <c r="W279" s="49" t="s">
        <v>21</v>
      </c>
      <c r="X279" s="49" t="s">
        <v>21</v>
      </c>
      <c r="Y279" s="49" t="s">
        <v>21</v>
      </c>
      <c r="Z279" s="49" t="s">
        <v>21</v>
      </c>
      <c r="AA279" s="49" t="s">
        <v>21</v>
      </c>
      <c r="AB279" s="99"/>
      <c r="AC279" s="99"/>
      <c r="AD279" s="46"/>
      <c r="AE279" s="47"/>
    </row>
    <row r="280" spans="1:42" ht="69.95" customHeight="1" x14ac:dyDescent="0.35">
      <c r="A280" s="76">
        <v>1</v>
      </c>
      <c r="B280" s="77"/>
      <c r="C280" s="78"/>
      <c r="D280" s="21">
        <v>2</v>
      </c>
      <c r="E280" s="21">
        <v>3</v>
      </c>
      <c r="F280" s="21">
        <v>4</v>
      </c>
      <c r="G280" s="49">
        <v>5</v>
      </c>
      <c r="H280" s="21">
        <v>6</v>
      </c>
      <c r="I280" s="49">
        <v>7</v>
      </c>
      <c r="J280" s="21">
        <v>8</v>
      </c>
      <c r="K280" s="49">
        <v>9</v>
      </c>
      <c r="L280" s="21">
        <v>10</v>
      </c>
      <c r="M280" s="49">
        <v>11</v>
      </c>
      <c r="N280" s="21">
        <v>12</v>
      </c>
      <c r="O280" s="49">
        <v>13</v>
      </c>
      <c r="P280" s="21">
        <v>14</v>
      </c>
      <c r="Q280" s="49">
        <v>15</v>
      </c>
      <c r="R280" s="21">
        <v>16</v>
      </c>
      <c r="S280" s="49">
        <v>17</v>
      </c>
      <c r="T280" s="21">
        <v>18</v>
      </c>
      <c r="U280" s="49">
        <v>19</v>
      </c>
      <c r="V280" s="21">
        <v>20</v>
      </c>
      <c r="W280" s="49">
        <v>21</v>
      </c>
      <c r="X280" s="21">
        <v>22</v>
      </c>
      <c r="Y280" s="49">
        <v>23</v>
      </c>
      <c r="Z280" s="21">
        <v>24</v>
      </c>
      <c r="AA280" s="49">
        <v>25</v>
      </c>
      <c r="AB280" s="21">
        <v>26</v>
      </c>
      <c r="AC280" s="2">
        <v>27</v>
      </c>
      <c r="AD280" s="46"/>
      <c r="AE280" s="47"/>
    </row>
    <row r="281" spans="1:42" ht="80.099999999999994" customHeight="1" x14ac:dyDescent="0.35">
      <c r="A281" s="79" t="s">
        <v>140</v>
      </c>
      <c r="B281" s="80"/>
      <c r="C281" s="81"/>
      <c r="D281" s="22">
        <f>SUM(D282:D284)</f>
        <v>3033480775.3200002</v>
      </c>
      <c r="E281" s="22">
        <f t="shared" ref="E281:AA281" si="37">SUM(E282:E284)</f>
        <v>61015998.82</v>
      </c>
      <c r="F281" s="50">
        <f>SUM(F282:F284)</f>
        <v>14</v>
      </c>
      <c r="G281" s="22">
        <f t="shared" si="37"/>
        <v>21034875.510000002</v>
      </c>
      <c r="H281" s="22">
        <f t="shared" si="37"/>
        <v>64062620.130000003</v>
      </c>
      <c r="I281" s="22">
        <f t="shared" si="37"/>
        <v>85610826.950000003</v>
      </c>
      <c r="J281" s="23">
        <f t="shared" si="37"/>
        <v>355805549.43000001</v>
      </c>
      <c r="K281" s="27">
        <f t="shared" si="37"/>
        <v>80</v>
      </c>
      <c r="L281" s="23">
        <f t="shared" si="37"/>
        <v>187361674.40000001</v>
      </c>
      <c r="M281" s="23">
        <f t="shared" si="37"/>
        <v>71890560.370000005</v>
      </c>
      <c r="N281" s="23">
        <f t="shared" si="37"/>
        <v>14372792.470000001</v>
      </c>
      <c r="O281" s="27">
        <f t="shared" si="37"/>
        <v>106</v>
      </c>
      <c r="P281" s="23">
        <f t="shared" si="37"/>
        <v>329743257.33999997</v>
      </c>
      <c r="Q281" s="23">
        <f t="shared" si="37"/>
        <v>808835728.87</v>
      </c>
      <c r="R281" s="23">
        <f t="shared" si="37"/>
        <v>80634241.719999999</v>
      </c>
      <c r="S281" s="23">
        <f t="shared" si="37"/>
        <v>658552368.52999997</v>
      </c>
      <c r="T281" s="23">
        <f t="shared" si="37"/>
        <v>96977086.579999998</v>
      </c>
      <c r="U281" s="23">
        <f t="shared" si="37"/>
        <v>158946274.55000001</v>
      </c>
      <c r="V281" s="23">
        <f t="shared" si="37"/>
        <v>37587348.770000003</v>
      </c>
      <c r="W281" s="23">
        <f t="shared" si="37"/>
        <v>1049570.8799999999</v>
      </c>
      <c r="X281" s="23">
        <f t="shared" si="37"/>
        <v>0</v>
      </c>
      <c r="Y281" s="23">
        <f t="shared" si="37"/>
        <v>1149172892.1600001</v>
      </c>
      <c r="Z281" s="23">
        <f t="shared" si="37"/>
        <v>0</v>
      </c>
      <c r="AA281" s="23">
        <f t="shared" si="37"/>
        <v>1884307883.1600001</v>
      </c>
      <c r="AB281" s="2">
        <v>2023</v>
      </c>
      <c r="AC281" s="2">
        <v>2025</v>
      </c>
      <c r="AD281" s="46"/>
      <c r="AE281" s="47"/>
    </row>
    <row r="282" spans="1:42" ht="80.099999999999994" customHeight="1" x14ac:dyDescent="0.35">
      <c r="A282" s="82" t="s">
        <v>118</v>
      </c>
      <c r="B282" s="82"/>
      <c r="C282" s="82"/>
      <c r="D282" s="23">
        <f t="shared" ref="D282:AA282" si="38">D203</f>
        <v>1862092324.8</v>
      </c>
      <c r="E282" s="23">
        <f t="shared" si="38"/>
        <v>14880364.060000001</v>
      </c>
      <c r="F282" s="27">
        <f t="shared" si="38"/>
        <v>12</v>
      </c>
      <c r="G282" s="23">
        <f t="shared" si="38"/>
        <v>18639977.949999999</v>
      </c>
      <c r="H282" s="23">
        <f t="shared" si="38"/>
        <v>16552471.800000001</v>
      </c>
      <c r="I282" s="23">
        <f t="shared" si="38"/>
        <v>23660992.620000001</v>
      </c>
      <c r="J282" s="23">
        <f t="shared" si="38"/>
        <v>99993511.200000003</v>
      </c>
      <c r="K282" s="27">
        <f t="shared" si="38"/>
        <v>80</v>
      </c>
      <c r="L282" s="23">
        <f t="shared" si="38"/>
        <v>187361674.40000001</v>
      </c>
      <c r="M282" s="23">
        <f t="shared" si="38"/>
        <v>21924332.43</v>
      </c>
      <c r="N282" s="23">
        <f t="shared" si="38"/>
        <v>0</v>
      </c>
      <c r="O282" s="27">
        <f t="shared" si="38"/>
        <v>106</v>
      </c>
      <c r="P282" s="23">
        <f t="shared" si="38"/>
        <v>329743257.33999997</v>
      </c>
      <c r="Q282" s="23">
        <f t="shared" si="38"/>
        <v>532892267.13999999</v>
      </c>
      <c r="R282" s="23">
        <f t="shared" si="38"/>
        <v>14357545.970000001</v>
      </c>
      <c r="S282" s="23">
        <f t="shared" si="38"/>
        <v>486447341.01999998</v>
      </c>
      <c r="T282" s="23">
        <f t="shared" si="38"/>
        <v>11163805.279999999</v>
      </c>
      <c r="U282" s="23">
        <f t="shared" si="38"/>
        <v>81451996.980000004</v>
      </c>
      <c r="V282" s="23">
        <f t="shared" si="38"/>
        <v>22029862.960000001</v>
      </c>
      <c r="W282" s="23">
        <f t="shared" si="38"/>
        <v>992923.65</v>
      </c>
      <c r="X282" s="23">
        <f t="shared" si="38"/>
        <v>0</v>
      </c>
      <c r="Y282" s="23">
        <f t="shared" si="38"/>
        <v>1047690325.95</v>
      </c>
      <c r="Z282" s="23">
        <f t="shared" si="38"/>
        <v>0</v>
      </c>
      <c r="AA282" s="23">
        <f t="shared" si="38"/>
        <v>814401998.85000002</v>
      </c>
      <c r="AB282" s="2">
        <v>2023</v>
      </c>
      <c r="AC282" s="2">
        <v>2023</v>
      </c>
      <c r="AD282" s="46"/>
      <c r="AE282" s="47"/>
    </row>
    <row r="283" spans="1:42" ht="80.099999999999994" customHeight="1" x14ac:dyDescent="0.35">
      <c r="A283" s="82" t="s">
        <v>119</v>
      </c>
      <c r="B283" s="82"/>
      <c r="C283" s="82"/>
      <c r="D283" s="23">
        <f t="shared" ref="D283:AA283" si="39">D232</f>
        <v>611175303.25999999</v>
      </c>
      <c r="E283" s="23">
        <f t="shared" si="39"/>
        <v>35362124.030000001</v>
      </c>
      <c r="F283" s="27">
        <f t="shared" si="39"/>
        <v>2</v>
      </c>
      <c r="G283" s="23">
        <f t="shared" si="39"/>
        <v>2394897.56</v>
      </c>
      <c r="H283" s="23">
        <f t="shared" si="39"/>
        <v>36389415.670000002</v>
      </c>
      <c r="I283" s="23">
        <f t="shared" si="39"/>
        <v>46913778.460000001</v>
      </c>
      <c r="J283" s="23">
        <f t="shared" si="39"/>
        <v>169364929.36000001</v>
      </c>
      <c r="K283" s="23">
        <f t="shared" si="39"/>
        <v>0</v>
      </c>
      <c r="L283" s="23">
        <f t="shared" si="39"/>
        <v>0</v>
      </c>
      <c r="M283" s="23">
        <f t="shared" si="39"/>
        <v>36215718.409999996</v>
      </c>
      <c r="N283" s="23">
        <f t="shared" si="39"/>
        <v>4887582.92</v>
      </c>
      <c r="O283" s="23">
        <f t="shared" si="39"/>
        <v>0</v>
      </c>
      <c r="P283" s="23">
        <f t="shared" si="39"/>
        <v>0</v>
      </c>
      <c r="Q283" s="23">
        <f t="shared" si="39"/>
        <v>108287389.02</v>
      </c>
      <c r="R283" s="23">
        <f t="shared" si="39"/>
        <v>50541002.829999998</v>
      </c>
      <c r="S283" s="23">
        <f t="shared" si="39"/>
        <v>18169887.43</v>
      </c>
      <c r="T283" s="23">
        <f t="shared" si="39"/>
        <v>55702435.189999998</v>
      </c>
      <c r="U283" s="23">
        <f t="shared" si="39"/>
        <v>39042772.520000003</v>
      </c>
      <c r="V283" s="23">
        <f t="shared" si="39"/>
        <v>7846722.6299999999</v>
      </c>
      <c r="W283" s="23">
        <f t="shared" si="39"/>
        <v>56647.23</v>
      </c>
      <c r="X283" s="23">
        <f t="shared" si="39"/>
        <v>0</v>
      </c>
      <c r="Y283" s="23">
        <f t="shared" si="39"/>
        <v>101482566.20999999</v>
      </c>
      <c r="Z283" s="23">
        <f t="shared" si="39"/>
        <v>0</v>
      </c>
      <c r="AA283" s="23">
        <f t="shared" si="39"/>
        <v>509692737.05000001</v>
      </c>
      <c r="AB283" s="2">
        <v>2024</v>
      </c>
      <c r="AC283" s="2">
        <v>2024</v>
      </c>
      <c r="AD283" s="44"/>
      <c r="AE283" s="83"/>
      <c r="AF283" s="45"/>
      <c r="AG283" s="83"/>
      <c r="AH283" s="45"/>
      <c r="AI283" s="83"/>
      <c r="AJ283" s="83"/>
      <c r="AK283" s="83"/>
      <c r="AL283" s="83"/>
      <c r="AM283" s="83"/>
      <c r="AN283" s="83"/>
      <c r="AO283" s="83"/>
      <c r="AP283" s="83"/>
    </row>
    <row r="284" spans="1:42" ht="80.099999999999994" customHeight="1" x14ac:dyDescent="0.35">
      <c r="A284" s="82" t="s">
        <v>120</v>
      </c>
      <c r="B284" s="82"/>
      <c r="C284" s="82"/>
      <c r="D284" s="23">
        <f>D272</f>
        <v>560213147.25999999</v>
      </c>
      <c r="E284" s="23">
        <f t="shared" ref="E284:AA284" si="40">E272</f>
        <v>10773510.73</v>
      </c>
      <c r="F284" s="23">
        <f t="shared" si="40"/>
        <v>0</v>
      </c>
      <c r="G284" s="23">
        <f t="shared" si="40"/>
        <v>0</v>
      </c>
      <c r="H284" s="23">
        <f t="shared" si="40"/>
        <v>11120732.66</v>
      </c>
      <c r="I284" s="23">
        <f t="shared" si="40"/>
        <v>15036055.869999999</v>
      </c>
      <c r="J284" s="23">
        <f t="shared" si="40"/>
        <v>86447108.870000005</v>
      </c>
      <c r="K284" s="23">
        <f t="shared" si="40"/>
        <v>0</v>
      </c>
      <c r="L284" s="23">
        <f t="shared" si="40"/>
        <v>0</v>
      </c>
      <c r="M284" s="23">
        <f t="shared" si="40"/>
        <v>13750509.529999999</v>
      </c>
      <c r="N284" s="23">
        <f t="shared" si="40"/>
        <v>9485209.5500000007</v>
      </c>
      <c r="O284" s="23">
        <f t="shared" si="40"/>
        <v>0</v>
      </c>
      <c r="P284" s="23">
        <f t="shared" si="40"/>
        <v>0</v>
      </c>
      <c r="Q284" s="23">
        <f t="shared" si="40"/>
        <v>167656072.71000001</v>
      </c>
      <c r="R284" s="23">
        <f t="shared" si="40"/>
        <v>15735692.92</v>
      </c>
      <c r="S284" s="23">
        <f t="shared" si="40"/>
        <v>153935140.08000001</v>
      </c>
      <c r="T284" s="23">
        <f t="shared" si="40"/>
        <v>30110846.109999999</v>
      </c>
      <c r="U284" s="23">
        <f t="shared" si="40"/>
        <v>38451505.049999997</v>
      </c>
      <c r="V284" s="23">
        <f t="shared" si="40"/>
        <v>7710763.1799999997</v>
      </c>
      <c r="W284" s="23">
        <f t="shared" si="40"/>
        <v>0</v>
      </c>
      <c r="X284" s="23">
        <f t="shared" si="40"/>
        <v>0</v>
      </c>
      <c r="Y284" s="23">
        <f t="shared" si="40"/>
        <v>0</v>
      </c>
      <c r="Z284" s="23">
        <f t="shared" si="40"/>
        <v>0</v>
      </c>
      <c r="AA284" s="23">
        <f t="shared" si="40"/>
        <v>560213147.25999999</v>
      </c>
      <c r="AB284" s="2">
        <v>2025</v>
      </c>
      <c r="AC284" s="2">
        <v>2025</v>
      </c>
      <c r="AD284" s="44"/>
      <c r="AE284" s="83"/>
      <c r="AF284" s="45"/>
      <c r="AG284" s="83"/>
      <c r="AH284" s="45"/>
      <c r="AI284" s="83"/>
      <c r="AJ284" s="83"/>
      <c r="AK284" s="83"/>
      <c r="AL284" s="83"/>
      <c r="AM284" s="83"/>
      <c r="AN284" s="83"/>
      <c r="AO284" s="83"/>
      <c r="AP284" s="83"/>
    </row>
    <row r="285" spans="1:42" ht="69.95" customHeight="1" x14ac:dyDescent="0.35">
      <c r="A285" s="51"/>
      <c r="B285" s="51"/>
      <c r="C285" s="51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3"/>
      <c r="AC285" s="53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</row>
    <row r="286" spans="1:42" s="54" customFormat="1" ht="90" customHeight="1" x14ac:dyDescent="1.1499999999999999">
      <c r="A286" s="7" t="s">
        <v>3</v>
      </c>
      <c r="B286" s="7"/>
      <c r="D286" s="55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7"/>
      <c r="AC286" s="57"/>
    </row>
    <row r="287" spans="1:42" s="54" customFormat="1" ht="90" customHeight="1" x14ac:dyDescent="1.1499999999999999">
      <c r="A287" s="7" t="s">
        <v>125</v>
      </c>
      <c r="B287" s="7"/>
      <c r="D287" s="55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7"/>
      <c r="AC287" s="57"/>
    </row>
    <row r="288" spans="1:42" s="54" customFormat="1" ht="90" customHeight="1" x14ac:dyDescent="1.1499999999999999">
      <c r="A288" s="7" t="s">
        <v>139</v>
      </c>
      <c r="B288" s="7"/>
      <c r="D288" s="55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7"/>
      <c r="AC288" s="57"/>
    </row>
    <row r="289" spans="1:29" s="54" customFormat="1" ht="90" customHeight="1" x14ac:dyDescent="1.1499999999999999">
      <c r="A289" s="7" t="s">
        <v>126</v>
      </c>
      <c r="B289" s="7"/>
      <c r="D289" s="55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7"/>
      <c r="AC289" s="57"/>
    </row>
    <row r="290" spans="1:29" s="54" customFormat="1" ht="90" customHeight="1" x14ac:dyDescent="1.1499999999999999">
      <c r="A290" s="7" t="s">
        <v>127</v>
      </c>
      <c r="B290" s="7"/>
      <c r="D290" s="55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7"/>
      <c r="AC290" s="57"/>
    </row>
    <row r="291" spans="1:29" s="54" customFormat="1" ht="90" customHeight="1" x14ac:dyDescent="1.1499999999999999">
      <c r="A291" s="7" t="s">
        <v>128</v>
      </c>
      <c r="B291" s="7"/>
      <c r="D291" s="55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7"/>
      <c r="AC291" s="57"/>
    </row>
    <row r="292" spans="1:29" s="54" customFormat="1" ht="90" customHeight="1" x14ac:dyDescent="1.1499999999999999">
      <c r="A292" s="7" t="s">
        <v>129</v>
      </c>
      <c r="B292" s="7"/>
      <c r="D292" s="55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7"/>
      <c r="AC292" s="57"/>
    </row>
    <row r="293" spans="1:29" s="54" customFormat="1" ht="90" customHeight="1" x14ac:dyDescent="1.1499999999999999">
      <c r="A293" s="7" t="s">
        <v>130</v>
      </c>
      <c r="B293" s="7"/>
      <c r="D293" s="55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7"/>
      <c r="AC293" s="57"/>
    </row>
    <row r="294" spans="1:29" s="54" customFormat="1" ht="90" customHeight="1" x14ac:dyDescent="1.1499999999999999">
      <c r="A294" s="7" t="s">
        <v>131</v>
      </c>
      <c r="B294" s="7"/>
      <c r="D294" s="55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7"/>
      <c r="AC294" s="57"/>
    </row>
    <row r="295" spans="1:29" s="54" customFormat="1" ht="90" customHeight="1" x14ac:dyDescent="1.1499999999999999">
      <c r="A295" s="7" t="s">
        <v>132</v>
      </c>
      <c r="B295" s="7"/>
      <c r="D295" s="55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7"/>
      <c r="AC295" s="57"/>
    </row>
    <row r="296" spans="1:29" s="54" customFormat="1" ht="90" customHeight="1" x14ac:dyDescent="1.1499999999999999">
      <c r="A296" s="7" t="s">
        <v>133</v>
      </c>
      <c r="B296" s="7"/>
      <c r="D296" s="55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7"/>
      <c r="AC296" s="57"/>
    </row>
    <row r="297" spans="1:29" s="54" customFormat="1" ht="90" customHeight="1" x14ac:dyDescent="1.1499999999999999">
      <c r="A297" s="7" t="s">
        <v>134</v>
      </c>
      <c r="B297" s="7"/>
      <c r="D297" s="55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7"/>
      <c r="AC297" s="57"/>
    </row>
    <row r="298" spans="1:29" s="54" customFormat="1" ht="90" customHeight="1" x14ac:dyDescent="1.1499999999999999">
      <c r="A298" s="7" t="s">
        <v>135</v>
      </c>
      <c r="B298" s="7"/>
      <c r="D298" s="55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7"/>
      <c r="AC298" s="57"/>
    </row>
    <row r="299" spans="1:29" s="54" customFormat="1" ht="90" customHeight="1" x14ac:dyDescent="1.1499999999999999">
      <c r="A299" s="7" t="s">
        <v>136</v>
      </c>
      <c r="B299" s="7"/>
      <c r="D299" s="55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7"/>
      <c r="AC299" s="57"/>
    </row>
    <row r="300" spans="1:29" s="54" customFormat="1" ht="90" customHeight="1" x14ac:dyDescent="1.1499999999999999">
      <c r="A300" s="7" t="s">
        <v>137</v>
      </c>
      <c r="B300" s="7"/>
      <c r="D300" s="55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7"/>
      <c r="AC300" s="57"/>
    </row>
    <row r="301" spans="1:29" s="54" customFormat="1" ht="90" customHeight="1" x14ac:dyDescent="1.1499999999999999">
      <c r="A301" s="7"/>
      <c r="B301" s="7"/>
      <c r="D301" s="55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7"/>
      <c r="AC301" s="57"/>
    </row>
    <row r="302" spans="1:29" s="54" customFormat="1" ht="90" customHeight="1" x14ac:dyDescent="1.1499999999999999">
      <c r="A302" s="7"/>
      <c r="B302" s="7"/>
      <c r="D302" s="55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7"/>
      <c r="AC302" s="57"/>
    </row>
    <row r="303" spans="1:29" s="54" customFormat="1" ht="90" customHeight="1" x14ac:dyDescent="1.1499999999999999">
      <c r="A303" s="7"/>
      <c r="B303" s="7"/>
      <c r="D303" s="55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7"/>
      <c r="AC303" s="57"/>
    </row>
    <row r="304" spans="1:29" s="54" customFormat="1" ht="90" customHeight="1" x14ac:dyDescent="1.1499999999999999">
      <c r="A304" s="7"/>
      <c r="B304" s="7"/>
      <c r="D304" s="55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7"/>
      <c r="AC304" s="57"/>
    </row>
    <row r="305" spans="1:42" s="63" customFormat="1" ht="24.95" customHeight="1" x14ac:dyDescent="0.75">
      <c r="A305" s="58"/>
      <c r="B305" s="58"/>
      <c r="C305" s="59"/>
      <c r="D305" s="60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2"/>
      <c r="AC305" s="62"/>
    </row>
    <row r="306" spans="1:42" ht="30" customHeight="1" x14ac:dyDescent="0.9">
      <c r="A306" s="64"/>
      <c r="B306" s="65"/>
      <c r="C306" s="65"/>
      <c r="D306" s="64"/>
      <c r="E306" s="66"/>
      <c r="F306" s="64"/>
      <c r="G306" s="64"/>
      <c r="H306" s="64"/>
      <c r="I306" s="64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8"/>
      <c r="AJ306" s="64"/>
      <c r="AK306" s="64"/>
      <c r="AL306" s="64"/>
      <c r="AM306" s="64"/>
      <c r="AN306" s="29"/>
      <c r="AO306" s="29"/>
      <c r="AP306" s="29"/>
    </row>
    <row r="307" spans="1:42" ht="65.25" x14ac:dyDescent="0.95">
      <c r="A307" s="64"/>
      <c r="B307" s="65"/>
      <c r="C307" s="65"/>
      <c r="D307" s="64"/>
      <c r="E307" s="66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70"/>
      <c r="AJ307" s="69"/>
      <c r="AK307" s="69"/>
      <c r="AL307" s="69"/>
      <c r="AM307" s="69"/>
      <c r="AN307" s="37"/>
      <c r="AO307" s="37"/>
      <c r="AP307" s="37"/>
    </row>
    <row r="308" spans="1:42" ht="64.5" x14ac:dyDescent="0.3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37"/>
      <c r="AO308" s="37"/>
      <c r="AP308" s="37"/>
    </row>
    <row r="309" spans="1:42" ht="65.25" x14ac:dyDescent="0.95">
      <c r="A309" s="65"/>
      <c r="B309" s="65"/>
      <c r="C309" s="65"/>
      <c r="D309" s="65"/>
      <c r="E309" s="71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69"/>
      <c r="AE309" s="69"/>
      <c r="AF309" s="69"/>
      <c r="AG309" s="69"/>
      <c r="AH309" s="69"/>
      <c r="AI309" s="70"/>
      <c r="AJ309" s="69"/>
      <c r="AK309" s="69"/>
      <c r="AL309" s="69"/>
      <c r="AM309" s="69"/>
      <c r="AN309" s="37"/>
      <c r="AO309" s="37"/>
      <c r="AP309" s="37"/>
    </row>
  </sheetData>
  <autoFilter ref="O1:O309" xr:uid="{BE80B801-46F6-4F22-B3D3-008CF90D9EE5}"/>
  <mergeCells count="80">
    <mergeCell ref="A10:A13"/>
    <mergeCell ref="B10:B13"/>
    <mergeCell ref="C10:C12"/>
    <mergeCell ref="D10:W10"/>
    <mergeCell ref="X10:AA10"/>
    <mergeCell ref="V1:AC1"/>
    <mergeCell ref="V2:AC2"/>
    <mergeCell ref="V3:AC3"/>
    <mergeCell ref="V5:AC5"/>
    <mergeCell ref="A7:AC8"/>
    <mergeCell ref="V4:AC4"/>
    <mergeCell ref="AB10:AB13"/>
    <mergeCell ref="AC10:AC13"/>
    <mergeCell ref="D11:D12"/>
    <mergeCell ref="E11:N11"/>
    <mergeCell ref="O11:P12"/>
    <mergeCell ref="Q11:Q12"/>
    <mergeCell ref="R11:R12"/>
    <mergeCell ref="S11:S12"/>
    <mergeCell ref="T11:T12"/>
    <mergeCell ref="U11:W11"/>
    <mergeCell ref="X11:X12"/>
    <mergeCell ref="Y11:Y12"/>
    <mergeCell ref="Z11:Z12"/>
    <mergeCell ref="AA11:AA12"/>
    <mergeCell ref="F12:G12"/>
    <mergeCell ref="K12:L12"/>
    <mergeCell ref="AD263:AM263"/>
    <mergeCell ref="A203:B203"/>
    <mergeCell ref="A204:AC204"/>
    <mergeCell ref="A232:B232"/>
    <mergeCell ref="A233:AC233"/>
    <mergeCell ref="AD238:AX238"/>
    <mergeCell ref="AD239:AU239"/>
    <mergeCell ref="AD252:BI252"/>
    <mergeCell ref="AD253:AL253"/>
    <mergeCell ref="AD257:AY257"/>
    <mergeCell ref="AD258:BD258"/>
    <mergeCell ref="AD271:AS271"/>
    <mergeCell ref="A272:B272"/>
    <mergeCell ref="A274:AC274"/>
    <mergeCell ref="A275:C279"/>
    <mergeCell ref="D275:W275"/>
    <mergeCell ref="X275:X278"/>
    <mergeCell ref="Y275:Y278"/>
    <mergeCell ref="Z275:Z278"/>
    <mergeCell ref="AA275:AA278"/>
    <mergeCell ref="AB275:AB279"/>
    <mergeCell ref="AC275:AC279"/>
    <mergeCell ref="AE275:AE277"/>
    <mergeCell ref="D276:D278"/>
    <mergeCell ref="E276:N276"/>
    <mergeCell ref="O276:P278"/>
    <mergeCell ref="Q276:Q278"/>
    <mergeCell ref="W276:W278"/>
    <mergeCell ref="E277:E278"/>
    <mergeCell ref="F277:G278"/>
    <mergeCell ref="H277:H278"/>
    <mergeCell ref="I277:I278"/>
    <mergeCell ref="J277:J278"/>
    <mergeCell ref="K277:L278"/>
    <mergeCell ref="M277:M278"/>
    <mergeCell ref="N277:N278"/>
    <mergeCell ref="R276:R278"/>
    <mergeCell ref="S276:S278"/>
    <mergeCell ref="T276:T278"/>
    <mergeCell ref="U276:U278"/>
    <mergeCell ref="V276:V278"/>
    <mergeCell ref="A308:AM308"/>
    <mergeCell ref="A280:C280"/>
    <mergeCell ref="A281:C281"/>
    <mergeCell ref="A282:C282"/>
    <mergeCell ref="A283:C283"/>
    <mergeCell ref="AE283:AE284"/>
    <mergeCell ref="AG283:AG284"/>
    <mergeCell ref="AI283:AI284"/>
    <mergeCell ref="AJ283:AJ284"/>
    <mergeCell ref="AK283:AK284"/>
    <mergeCell ref="AL283:AP284"/>
    <mergeCell ref="A284:C284"/>
  </mergeCells>
  <phoneticPr fontId="42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3" manualBreakCount="3">
    <brk id="89" max="53" man="1"/>
    <brk id="172" max="53" man="1"/>
    <brk id="258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2023-12-15T10:44:30Z</cp:lastPrinted>
  <dcterms:created xsi:type="dcterms:W3CDTF">2022-04-19T05:51:30Z</dcterms:created>
  <dcterms:modified xsi:type="dcterms:W3CDTF">2023-12-21T08:09:18Z</dcterms:modified>
</cp:coreProperties>
</file>