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160" yWindow="1755" windowWidth="23250" windowHeight="12090"/>
  </bookViews>
  <sheets>
    <sheet name="Таблица 10а" sheetId="3" r:id="rId1"/>
    <sheet name="Таблица 10б" sheetId="2" r:id="rId2"/>
  </sheets>
  <definedNames>
    <definedName name="_xlnm.Print_Titles" localSheetId="0">'Таблица 10а'!$2:$3</definedName>
    <definedName name="_xlnm.Print_Titles" localSheetId="1">'Таблица 10б'!$2:$2</definedName>
    <definedName name="_xlnm.Print_Area" localSheetId="0">'Таблица 10а'!$A$1:$K$178</definedName>
    <definedName name="_xlnm.Print_Area" localSheetId="1">'Таблица 10б'!$A$1:$L$67</definedName>
  </definedNames>
  <calcPr calcId="145621"/>
</workbook>
</file>

<file path=xl/calcChain.xml><?xml version="1.0" encoding="utf-8"?>
<calcChain xmlns="http://schemas.openxmlformats.org/spreadsheetml/2006/main">
  <c r="H10" i="2" l="1"/>
  <c r="I10" i="2"/>
  <c r="H11" i="2"/>
  <c r="I11" i="2"/>
  <c r="H12" i="2"/>
  <c r="I12" i="2"/>
  <c r="I9" i="2"/>
  <c r="G13" i="2"/>
  <c r="H13" i="2"/>
  <c r="I13" i="2"/>
  <c r="G18" i="2"/>
  <c r="H18" i="2"/>
  <c r="I18" i="2"/>
  <c r="I114" i="3" l="1"/>
  <c r="I117" i="3"/>
  <c r="I116" i="3"/>
  <c r="I115" i="3"/>
  <c r="G10" i="2" l="1"/>
  <c r="G5" i="2" s="1"/>
  <c r="G11" i="2"/>
  <c r="G6" i="2" s="1"/>
  <c r="G12" i="2"/>
  <c r="G7" i="2" s="1"/>
  <c r="H9" i="2"/>
  <c r="G9" i="2"/>
  <c r="I63" i="2"/>
  <c r="H63" i="2"/>
  <c r="G63" i="2"/>
  <c r="I58" i="2"/>
  <c r="H58" i="2"/>
  <c r="G58" i="2"/>
  <c r="J54" i="2"/>
  <c r="I53" i="2"/>
  <c r="H53" i="2"/>
  <c r="G53" i="2"/>
  <c r="J49" i="2"/>
  <c r="I48" i="2"/>
  <c r="H48" i="2"/>
  <c r="G48" i="2"/>
  <c r="D160" i="3"/>
  <c r="D90" i="3"/>
  <c r="E90" i="3"/>
  <c r="D91" i="3"/>
  <c r="E91" i="3"/>
  <c r="D92" i="3"/>
  <c r="E92" i="3"/>
  <c r="E93" i="3"/>
  <c r="D93" i="3"/>
  <c r="E25" i="3"/>
  <c r="J48" i="2" l="1"/>
  <c r="J53" i="2"/>
  <c r="I24" i="3" l="1"/>
  <c r="I27" i="3"/>
  <c r="I25" i="3"/>
  <c r="I28" i="3" s="1"/>
  <c r="I26" i="3"/>
  <c r="I52" i="3"/>
  <c r="I51" i="3"/>
  <c r="I50" i="3"/>
  <c r="I53" i="3" s="1"/>
  <c r="I49" i="3"/>
  <c r="I72" i="3"/>
  <c r="I71" i="3"/>
  <c r="I70" i="3"/>
  <c r="I69" i="3"/>
  <c r="D70" i="3"/>
  <c r="I92" i="3"/>
  <c r="I91" i="3"/>
  <c r="I90" i="3"/>
  <c r="I89" i="3"/>
  <c r="I112" i="3"/>
  <c r="I111" i="3"/>
  <c r="I109" i="3"/>
  <c r="I142" i="3"/>
  <c r="I141" i="3"/>
  <c r="I140" i="3"/>
  <c r="I139" i="3"/>
  <c r="D141" i="3"/>
  <c r="E141" i="3"/>
  <c r="D142" i="3"/>
  <c r="E142" i="3"/>
  <c r="D143" i="3"/>
  <c r="E143" i="3"/>
  <c r="E140" i="3"/>
  <c r="D140" i="3"/>
  <c r="I162" i="3"/>
  <c r="I157" i="3" s="1"/>
  <c r="I161" i="3"/>
  <c r="I156" i="3" s="1"/>
  <c r="I160" i="3"/>
  <c r="I159" i="3"/>
  <c r="I154" i="3" s="1"/>
  <c r="I22" i="3" l="1"/>
  <c r="I19" i="3"/>
  <c r="I143" i="3"/>
  <c r="I163" i="3"/>
  <c r="I66" i="3"/>
  <c r="I110" i="3"/>
  <c r="I113" i="3" s="1"/>
  <c r="I118" i="3"/>
  <c r="I155" i="3"/>
  <c r="I158" i="3" s="1"/>
  <c r="I64" i="3"/>
  <c r="I21" i="3"/>
  <c r="I65" i="3"/>
  <c r="I73" i="3"/>
  <c r="I93" i="3"/>
  <c r="I67" i="3"/>
  <c r="I20" i="3"/>
  <c r="I23" i="3" s="1"/>
  <c r="I68" i="3" l="1"/>
  <c r="D39" i="3"/>
  <c r="E39" i="3"/>
  <c r="I8" i="2" l="1"/>
  <c r="J29" i="2"/>
  <c r="J34" i="2"/>
  <c r="J39" i="2"/>
  <c r="J44" i="2"/>
  <c r="J24" i="2"/>
  <c r="F85" i="3" l="1"/>
  <c r="F30" i="3" l="1"/>
  <c r="F48" i="3"/>
  <c r="F55" i="3"/>
  <c r="F60" i="3"/>
  <c r="F75" i="3"/>
  <c r="F80" i="3"/>
  <c r="F95" i="3"/>
  <c r="F100" i="3"/>
  <c r="F105" i="3"/>
  <c r="F120" i="3"/>
  <c r="F125" i="3"/>
  <c r="F130" i="3"/>
  <c r="F145" i="3"/>
  <c r="F150" i="3"/>
  <c r="F165" i="3"/>
  <c r="F170" i="3"/>
  <c r="F176" i="3"/>
  <c r="I137" i="3" l="1"/>
  <c r="I136" i="3"/>
  <c r="I135" i="3"/>
  <c r="I16" i="3"/>
  <c r="I17" i="3"/>
  <c r="I15" i="3"/>
  <c r="E115" i="3"/>
  <c r="E110" i="3" s="1"/>
  <c r="I10" i="3" l="1"/>
  <c r="I5" i="3" s="1"/>
  <c r="I14" i="3"/>
  <c r="I18" i="3" s="1"/>
  <c r="I134" i="3"/>
  <c r="I138" i="3" s="1"/>
  <c r="I12" i="3"/>
  <c r="I7" i="3" s="1"/>
  <c r="I11" i="3"/>
  <c r="I38" i="2"/>
  <c r="I43" i="2"/>
  <c r="H43" i="2"/>
  <c r="G43" i="2"/>
  <c r="H38" i="2"/>
  <c r="G38" i="2"/>
  <c r="H28" i="2"/>
  <c r="I28" i="2"/>
  <c r="G28" i="2"/>
  <c r="H33" i="2"/>
  <c r="I33" i="2"/>
  <c r="J33" i="2" s="1"/>
  <c r="G33" i="2"/>
  <c r="H23" i="2"/>
  <c r="I23" i="2"/>
  <c r="J23" i="2" s="1"/>
  <c r="G23" i="2"/>
  <c r="I5" i="2"/>
  <c r="H6" i="2"/>
  <c r="I6" i="2"/>
  <c r="H7" i="2"/>
  <c r="I7" i="2"/>
  <c r="H4" i="2"/>
  <c r="G4" i="2"/>
  <c r="I6" i="3" l="1"/>
  <c r="I9" i="3"/>
  <c r="I13" i="3" s="1"/>
  <c r="J43" i="2"/>
  <c r="J28" i="2"/>
  <c r="J38" i="2"/>
  <c r="I4" i="2"/>
  <c r="J4" i="2" s="1"/>
  <c r="J9" i="2"/>
  <c r="G8" i="2"/>
  <c r="H8" i="2"/>
  <c r="H5" i="2"/>
  <c r="H3" i="2"/>
  <c r="G3" i="2"/>
  <c r="E174" i="3"/>
  <c r="D174" i="3"/>
  <c r="E169" i="3"/>
  <c r="D169" i="3"/>
  <c r="E164" i="3"/>
  <c r="D164" i="3"/>
  <c r="E163" i="3"/>
  <c r="D163" i="3"/>
  <c r="E162" i="3"/>
  <c r="E157" i="3" s="1"/>
  <c r="D162" i="3"/>
  <c r="E161" i="3"/>
  <c r="D161" i="3"/>
  <c r="D156" i="3" s="1"/>
  <c r="E160" i="3"/>
  <c r="D155" i="3"/>
  <c r="E149" i="3"/>
  <c r="D149" i="3"/>
  <c r="E144" i="3"/>
  <c r="D144" i="3"/>
  <c r="D138" i="3"/>
  <c r="D136" i="3"/>
  <c r="E129" i="3"/>
  <c r="D129" i="3"/>
  <c r="E124" i="3"/>
  <c r="D124" i="3"/>
  <c r="E119" i="3"/>
  <c r="D119" i="3"/>
  <c r="E118" i="3"/>
  <c r="D118" i="3"/>
  <c r="E117" i="3"/>
  <c r="D117" i="3"/>
  <c r="E116" i="3"/>
  <c r="D116" i="3"/>
  <c r="D115" i="3"/>
  <c r="E104" i="3"/>
  <c r="D104" i="3"/>
  <c r="E99" i="3"/>
  <c r="D99" i="3"/>
  <c r="E94" i="3"/>
  <c r="D94" i="3"/>
  <c r="D65" i="3"/>
  <c r="E84" i="3"/>
  <c r="D84" i="3"/>
  <c r="E79" i="3"/>
  <c r="D79" i="3"/>
  <c r="E74" i="3"/>
  <c r="D74" i="3"/>
  <c r="E73" i="3"/>
  <c r="D73" i="3"/>
  <c r="E72" i="3"/>
  <c r="D72" i="3"/>
  <c r="D17" i="3" s="1"/>
  <c r="E71" i="3"/>
  <c r="D71" i="3"/>
  <c r="E70" i="3"/>
  <c r="E59" i="3"/>
  <c r="D59" i="3"/>
  <c r="E54" i="3"/>
  <c r="D54" i="3"/>
  <c r="E53" i="3"/>
  <c r="D53" i="3"/>
  <c r="E52" i="3"/>
  <c r="D52" i="3"/>
  <c r="E51" i="3"/>
  <c r="D51" i="3"/>
  <c r="E50" i="3"/>
  <c r="D50" i="3"/>
  <c r="E44" i="3"/>
  <c r="D44" i="3"/>
  <c r="E34" i="3"/>
  <c r="D34" i="3"/>
  <c r="E29" i="3"/>
  <c r="D29" i="3"/>
  <c r="E28" i="3"/>
  <c r="D28" i="3"/>
  <c r="E27" i="3"/>
  <c r="D27" i="3"/>
  <c r="E26" i="3"/>
  <c r="D26" i="3"/>
  <c r="D25" i="3"/>
  <c r="D69" i="3" l="1"/>
  <c r="E89" i="3"/>
  <c r="D89" i="3"/>
  <c r="F115" i="3"/>
  <c r="D110" i="3"/>
  <c r="F129" i="3"/>
  <c r="I4" i="3"/>
  <c r="I8" i="3" s="1"/>
  <c r="J8" i="2"/>
  <c r="F119" i="3"/>
  <c r="F44" i="3"/>
  <c r="F79" i="3"/>
  <c r="F104" i="3"/>
  <c r="F161" i="3"/>
  <c r="F169" i="3"/>
  <c r="F25" i="3"/>
  <c r="F28" i="3"/>
  <c r="F50" i="3"/>
  <c r="F54" i="3"/>
  <c r="F84" i="3"/>
  <c r="F140" i="3"/>
  <c r="F144" i="3"/>
  <c r="F174" i="3"/>
  <c r="F29" i="3"/>
  <c r="F59" i="3"/>
  <c r="F90" i="3"/>
  <c r="F94" i="3"/>
  <c r="F149" i="3"/>
  <c r="F124" i="3"/>
  <c r="F70" i="3"/>
  <c r="F74" i="3"/>
  <c r="F99" i="3"/>
  <c r="F160" i="3"/>
  <c r="F164" i="3"/>
  <c r="I3" i="2"/>
  <c r="J3" i="2" s="1"/>
  <c r="E155" i="3"/>
  <c r="D67" i="3"/>
  <c r="E158" i="3"/>
  <c r="E15" i="3"/>
  <c r="D157" i="3"/>
  <c r="E20" i="3"/>
  <c r="E66" i="3"/>
  <c r="E16" i="3"/>
  <c r="E137" i="3"/>
  <c r="D21" i="3"/>
  <c r="E17" i="3"/>
  <c r="D49" i="3"/>
  <c r="E113" i="3"/>
  <c r="D112" i="3"/>
  <c r="E68" i="3"/>
  <c r="E135" i="3"/>
  <c r="D16" i="3"/>
  <c r="E18" i="3"/>
  <c r="E22" i="3"/>
  <c r="E111" i="3"/>
  <c r="D158" i="3"/>
  <c r="D66" i="3"/>
  <c r="D114" i="3"/>
  <c r="E159" i="3"/>
  <c r="E67" i="3"/>
  <c r="E69" i="3"/>
  <c r="D15" i="3"/>
  <c r="D24" i="3"/>
  <c r="E49" i="3"/>
  <c r="E65" i="3"/>
  <c r="D139" i="3"/>
  <c r="E156" i="3"/>
  <c r="F156" i="3" s="1"/>
  <c r="D23" i="3"/>
  <c r="E24" i="3"/>
  <c r="E139" i="3"/>
  <c r="D22" i="3"/>
  <c r="E23" i="3"/>
  <c r="D113" i="3"/>
  <c r="E114" i="3"/>
  <c r="D137" i="3"/>
  <c r="E138" i="3"/>
  <c r="D20" i="3"/>
  <c r="E21" i="3"/>
  <c r="D68" i="3"/>
  <c r="D111" i="3"/>
  <c r="E112" i="3"/>
  <c r="D135" i="3"/>
  <c r="E136" i="3"/>
  <c r="D159" i="3"/>
  <c r="D18" i="3"/>
  <c r="D154" i="3" l="1"/>
  <c r="D134" i="3"/>
  <c r="D64" i="3"/>
  <c r="F23" i="3"/>
  <c r="D109" i="3"/>
  <c r="E154" i="3"/>
  <c r="F114" i="3"/>
  <c r="F15" i="3"/>
  <c r="F69" i="3"/>
  <c r="F49" i="3"/>
  <c r="F139" i="3"/>
  <c r="F89" i="3"/>
  <c r="F110" i="3"/>
  <c r="F20" i="3"/>
  <c r="F65" i="3"/>
  <c r="F159" i="3"/>
  <c r="F135" i="3"/>
  <c r="F155" i="3"/>
  <c r="F24" i="3"/>
  <c r="E64" i="3"/>
  <c r="E10" i="3"/>
  <c r="E19" i="3"/>
  <c r="E14" i="3"/>
  <c r="E134" i="3"/>
  <c r="E11" i="3"/>
  <c r="D13" i="3"/>
  <c r="D10" i="3"/>
  <c r="D5" i="3" s="1"/>
  <c r="D19" i="3"/>
  <c r="E12" i="3"/>
  <c r="E109" i="3"/>
  <c r="E13" i="3"/>
  <c r="D11" i="3"/>
  <c r="D12" i="3"/>
  <c r="D14" i="3"/>
  <c r="F64" i="3" l="1"/>
  <c r="F14" i="3"/>
  <c r="F19" i="3"/>
  <c r="F10" i="3"/>
  <c r="F154" i="3"/>
  <c r="F13" i="3"/>
  <c r="F11" i="3"/>
  <c r="F109" i="3"/>
  <c r="F134" i="3"/>
  <c r="E5" i="3"/>
  <c r="E8" i="3"/>
  <c r="E7" i="3"/>
  <c r="E6" i="3"/>
  <c r="E9" i="3"/>
  <c r="D7" i="3"/>
  <c r="D6" i="3"/>
  <c r="D4" i="3" s="1"/>
  <c r="D9" i="3"/>
  <c r="D8" i="3"/>
  <c r="F6" i="3" l="1"/>
  <c r="F5" i="3"/>
  <c r="F9" i="3"/>
  <c r="E4" i="3"/>
  <c r="F8" i="3"/>
  <c r="F4" i="3" l="1"/>
</calcChain>
</file>

<file path=xl/sharedStrings.xml><?xml version="1.0" encoding="utf-8"?>
<sst xmlns="http://schemas.openxmlformats.org/spreadsheetml/2006/main" count="717" uniqueCount="183">
  <si>
    <t>№ п/п</t>
  </si>
  <si>
    <t>Объемы и источники финансирования (тыс. рублей)</t>
  </si>
  <si>
    <t>Всего</t>
  </si>
  <si>
    <t xml:space="preserve">МБ </t>
  </si>
  <si>
    <t>ОБ</t>
  </si>
  <si>
    <t>ФБ</t>
  </si>
  <si>
    <t>ВБ</t>
  </si>
  <si>
    <t>Подпрограмма 1 «Энергосбережение и повышение энергетической эффективности на территории муниципального образования город Мурманск»</t>
  </si>
  <si>
    <t>ОМ 1.1</t>
  </si>
  <si>
    <t>ОМ 1.2</t>
  </si>
  <si>
    <t>ОМ 2.1</t>
  </si>
  <si>
    <t>ОМ 2.2</t>
  </si>
  <si>
    <t>Основное мероприятие «Обеспечение проведения общегородских конкурсов в рамках реализации мероприятий проекта «Мурманск – город чистоты»</t>
  </si>
  <si>
    <t>ОМ 3.1</t>
  </si>
  <si>
    <t>ОМ 4.1</t>
  </si>
  <si>
    <t>Мероприятие 
«Актуализация схемы теплоснабжения города Мурманска»</t>
  </si>
  <si>
    <t>1.1.3</t>
  </si>
  <si>
    <t>2.1.1</t>
  </si>
  <si>
    <t>2.1.2</t>
  </si>
  <si>
    <t>Мероприятие
«Субвенция бюджету муниципального образования городской округ город-герой Мурманск на реализацию Закона Мурманской области от 19.12.2014 № 1811-01-ЗМО «О сохранении права на меры социальной поддержки отдельных категорий граждан в связи с упразднением поселка городского типа Росляково» в части организации предоставления мер социальной поддержки по оплате жилого помещения и (или) коммунальных услуг»</t>
  </si>
  <si>
    <t>Мероприятие
«Расходы на выплату по оплате труда работников органов местного самоуправления»</t>
  </si>
  <si>
    <t>Мероприятие
«Расходы на обеспечение функций работников органов местного самоуправления»</t>
  </si>
  <si>
    <t>4.1.1</t>
  </si>
  <si>
    <t>4.1.2</t>
  </si>
  <si>
    <t>Мероприятие 
«Взносы на проведение капитального ремонта общего имущества многоквартирных домов»</t>
  </si>
  <si>
    <t>3.1.1</t>
  </si>
  <si>
    <t>3.1.2</t>
  </si>
  <si>
    <t>Подпрограмма 2 «Подготовка объектов жилищно-коммунального хозяйства муниципального образования город Мурманск к работе в осенне-зимний период»</t>
  </si>
  <si>
    <t>2</t>
  </si>
  <si>
    <t>3</t>
  </si>
  <si>
    <t>Подпрограмма 3 «Стимулирование и поддержка инициатив граждан по управлению многоквартирными домами на территории муниципального образования город Мурманск»</t>
  </si>
  <si>
    <t>4</t>
  </si>
  <si>
    <t>5</t>
  </si>
  <si>
    <t>ОМ 5.1</t>
  </si>
  <si>
    <t>Мероприятие 
«Разработка схемы водоснабжения и водоотведения города Мурманска»</t>
  </si>
  <si>
    <t>Мероприятие                                                                  «Мероприятия по повышению уровня энергосбережения в жилищном фонде»</t>
  </si>
  <si>
    <t>1.2.1</t>
  </si>
  <si>
    <t>Мероприятие 
«Возмещение расходов  нанимателей  жилых  помещений муниципального жилищного фонда на приобретение и установку индивидуальных, общих (квартирных) и комнатных приборов учета электрической энергии, газа, холодной и горячей воды»</t>
  </si>
  <si>
    <t>Мероприятие 
«Капитальный и текущий ремонт муниципальных коммунальных объектов»</t>
  </si>
  <si>
    <t>2.1.3</t>
  </si>
  <si>
    <t>Мероприятие
«Реконструкция муниципальных коммунальных сетей»</t>
  </si>
  <si>
    <t>Мероприятие «Устранение аварий на муниципальных, бесхозяйных до передачи их в эксплуатацию и на обладающих признаками бесхозяйных сетях и объектах коммунального назначения»</t>
  </si>
  <si>
    <t>2.2.1</t>
  </si>
  <si>
    <t>2.2.2</t>
  </si>
  <si>
    <t>2.2.3</t>
  </si>
  <si>
    <t>Мероприятие
«Предоставление субсидии на возмещение части затрат по содержанию жилых помещений специализированного жилищного фонда»</t>
  </si>
  <si>
    <t>Подпрограмма 4 «Представление интересов муниципального образования город Мурманск как собственника жилых помещений»</t>
  </si>
  <si>
    <t>КЖП</t>
  </si>
  <si>
    <t>КЖП, УО</t>
  </si>
  <si>
    <t>КЖП,
МКУ «НФУ»</t>
  </si>
  <si>
    <t>КС,
ММКУ «УКС»</t>
  </si>
  <si>
    <t>5.1.1</t>
  </si>
  <si>
    <t>5.1.2</t>
  </si>
  <si>
    <t>5.1.3</t>
  </si>
  <si>
    <t>Мероприятие 
«Предоставление субсидии на возмещение затрат ресурсоснабжающих организаций по оснащению многоквартирных домов, в которых расположены муниципальные помещения, коллективными (общедомовыми) приборами учета используемых энергетических ресурсов»</t>
  </si>
  <si>
    <t>Мероприятие 
«Предоставление некоммерческим организациям субсидии на возмещение затрат, связанных с созданием товариществ собственников недвижимости»</t>
  </si>
  <si>
    <t>Мероприятие
«Предоставление некоммерческим организациям субсидии на возмещение затрат, связанных с обучением эффективному управлению многоквартирным домом»</t>
  </si>
  <si>
    <t>МБ</t>
  </si>
  <si>
    <t xml:space="preserve">Реконструкция сети ливневой канализации, расположенной в районе МКД № 19 по улице Достоевского в городе Мурманске </t>
  </si>
  <si>
    <t>Выполнение работ по капитальному ремонту объекта: «Участок сети холодного водоснабжения (г. Мурманск, жилой район Абрам-Мыс (улица Лесная в районе домов №№ 8, 10  по переулку Охотничьему в районе домов №№ 2, 4, 9, 11, 12, 14))»</t>
  </si>
  <si>
    <t>2023-2024</t>
  </si>
  <si>
    <t>Выполнение работ по капитальному ремонту объекта: «Участок сети холодного водоснабжения по адресу: улица Крупской, дома 1, 3, 5, 7, 9, 11 и улица Героев Рыбачьего, дома 41, 43 ,47»</t>
  </si>
  <si>
    <t>Капитальный ремонт участка сети бытовой канализации в районе дома № 5 по ул. Чумбарова-Лучинского до канализационного коллектора, расположенного на улице Шестой Комсомольской Батареи</t>
  </si>
  <si>
    <t>343,0 п.м.</t>
  </si>
  <si>
    <t>186,2 п.м.</t>
  </si>
  <si>
    <t>Заплани-ровано на отчетный период</t>
  </si>
  <si>
    <t>Результаты выполнения мероприятий</t>
  </si>
  <si>
    <t>Ожидаемые результаты реализации (краткая характеристика мероприятий)</t>
  </si>
  <si>
    <t>Фактические результаты реализации (краткая характеристика мероприятий)</t>
  </si>
  <si>
    <t>Муниципальная программа, подпрограмма, основное мероприятие, мероприятие</t>
  </si>
  <si>
    <t>-</t>
  </si>
  <si>
    <t>Количество мероприятий, всего, в т.ч.</t>
  </si>
  <si>
    <t>Выполнены в полном объеме</t>
  </si>
  <si>
    <t>Выполнены частично</t>
  </si>
  <si>
    <t>Не выполнены</t>
  </si>
  <si>
    <t>Степень выполнения мероприятий</t>
  </si>
  <si>
    <t>Муниципальная программа города Мурманска «Жилищно-коммунальное хозяйство» на 2023 - 2028 годы</t>
  </si>
  <si>
    <t>Источ-ник</t>
  </si>
  <si>
    <t>Факти-ческое исполне-ние</t>
  </si>
  <si>
    <t>Причины низкой степени освоения средств, невыполнения мероприятий</t>
  </si>
  <si>
    <t>Соисполни-тели, участники</t>
  </si>
  <si>
    <t>Муниципальная программа, подпрограмма, объект капитального строительства</t>
  </si>
  <si>
    <t>Общая стоимость работ, тыс. рублей</t>
  </si>
  <si>
    <t>Кассовый расход, тыс. рублей</t>
  </si>
  <si>
    <t>Краткая характеристика работ, выполненных за отчетный период, причины отставания</t>
  </si>
  <si>
    <t>Предусмот-рено программой на год, тыс. рублей</t>
  </si>
  <si>
    <t>Источ-ник финанси-рования</t>
  </si>
  <si>
    <t>Техничес-кая готовность объекта, %</t>
  </si>
  <si>
    <t xml:space="preserve">Соиспол-нитель, заказчик </t>
  </si>
  <si>
    <t xml:space="preserve">Мероприятие направлено на исполнение требований законодательства РФ в сфере теплоснабжения. Актуализация схемы теплоснабжения проводится ежегодно за исключением случаев, при которых требуется разработка новой схемы теплоснабжения, в соответствии с ПП РФ от 22.02.2012 № 154  </t>
  </si>
  <si>
    <t xml:space="preserve">Мероприятия направлены на уменьшение объема используемых энергетических ресурсов при сохранении соответствующего полезного эффекта от их использования. Количество МКД, в которых управляющими организациями выполнены мероприятия, – 500 ежегодно. </t>
  </si>
  <si>
    <t xml:space="preserve">Мероприятие направлено на организацию бесперебойного теплоснабжения населения района Дровяное. 
Количество получателей субсидии – 1 ежегодно   </t>
  </si>
  <si>
    <t>1.1.1</t>
  </si>
  <si>
    <t>1.1.2</t>
  </si>
  <si>
    <t>Мероприятие направлено на исполнение требований законодательства РФ в сфере водоснабжения и водоотведения. 
Схема водоснабжения и водоотведения разрабатывается по мере необходимости в соответствии с ПП РФ от 05.09.2013 № 782</t>
  </si>
  <si>
    <t xml:space="preserve">Мероприятие направлено на исполнение требований законодательства РФ в сфере энергосбережения и повышения энергетической эффективности.
Мероприятие носит заявительный характер, спрогнозировать количество заявлений от ресурсоснабжающих организаций не представляется возможным   </t>
  </si>
  <si>
    <t xml:space="preserve">Мероприятие направлено на исполнение требований законодательства РФ в сфере энергосбережения и повышения энергетической эффективности.
Мероприятие носит заявительный характер, спрогнозировать количество заявлений от нанимателей жилых помещений не представляется возможным   </t>
  </si>
  <si>
    <t xml:space="preserve">Мероприятие направлено на создание условий для возможности поддержания МКД, в установленном порядке признанных аварийными и подлежащими сносу, в нормативном состоянии, в том числе, для выполнения работ по подготовке к отопительному периоду.
Мероприятие носит заявительный характер, спрогнозировать количество заявлений не представляется возможным   </t>
  </si>
  <si>
    <t xml:space="preserve">Мероприятие направлено на создание условий для возможности содержания и текущего ремонта общего имущества МКД, в которых имеются жилые помещения специализированного жилищного фонда, в том числе, для выполнения работ по подготовке к отопительному периоду.
Мероприятие носит заявительный характер, спрогнозировать количество заявлений не представляется возможным   </t>
  </si>
  <si>
    <t xml:space="preserve">Мероприятие направлено на создание условий для развития самоуправления МКД.
Мероприятие носит заявительный характер, спрогнозировать количество заявлений не представляется возможным   </t>
  </si>
  <si>
    <t>Мероприятие направлено на популяризацию самоуправления и лучших практик управления МКД.
Количество проведенных конкурсов – 1 ежегодно</t>
  </si>
  <si>
    <t>Мероприятие направлено на обеспечение деятельности подведомственного учреждения МКУ «НФУ».
Количество подведомственных казенных учреждений - 1</t>
  </si>
  <si>
    <t>Мероприятие направлено на исполнение законодательства РФ по уплате взносов на капитальный ремонт общего имущества в отношении МКД, в которых расположены муниципальные помещения.
Спрогнозировать количество муниципальных помещений, по которым будет производиться уплата взносов на капитальный ремонт общего имущества МКД, не представляется возможным, т.к. указанная величина является постоянно изменяющейся</t>
  </si>
  <si>
    <t>да</t>
  </si>
  <si>
    <t>нет</t>
  </si>
  <si>
    <t xml:space="preserve">Отсутствие заявлений ресурсоснабжающих организаций о предосталении субсидии на возмещение затрат </t>
  </si>
  <si>
    <t xml:space="preserve">Заявительный характер выплат </t>
  </si>
  <si>
    <t>Необходимость в разработке схемы водоснабжения и водоотведения в 2023 отсутсвует</t>
  </si>
  <si>
    <t xml:space="preserve">В связи с отсутствием необходимости в разработке схемы водоснабжения и водоотведения в 2023 году соответствующие изменения будут учтены при уточнении бюджета на 2023 год </t>
  </si>
  <si>
    <t>Степень освое-ния средств, %</t>
  </si>
  <si>
    <t>Мероприятия по энергосбережению и повышению энергетической эффективности жилищного фонда</t>
  </si>
  <si>
    <t>Возмещение затрат, связанных с установкой приборов учета коммунальных ресурсов в МКД в части муниципальных помещений</t>
  </si>
  <si>
    <t>Капитальный и текущий ремонт, реконструкция объектов коммунального хозяйства</t>
  </si>
  <si>
    <t>Предоставление субсидий юридическим лицам и индивидуальным предпринимателям на возмещение и (или) финансовое обеспечение затрат</t>
  </si>
  <si>
    <t>Мероприятия, связанные со стимулированием и поддержкой инициатив граждан по управлению многоквартирными домами на территории муниципального образования город Мурманск</t>
  </si>
  <si>
    <t>Осуществление полномочий собственника муниципальных жилых помещений</t>
  </si>
  <si>
    <t>Эффективное выполнение муниципальных функций и переданных государственных полномочий в жилищно-коммунальной сфере</t>
  </si>
  <si>
    <t>Комитет по жилищной политике администрации города Мурманска (далее - КЖП)</t>
  </si>
  <si>
    <t>Комитет по строительству администрации города Мурманска (далее - КС)</t>
  </si>
  <si>
    <t>Степень выполнения, %</t>
  </si>
  <si>
    <t>Выполне-ние (да/нет/ частично)</t>
  </si>
  <si>
    <t>КЖП, КС, ММКУ "Управление капитального строитель-ства (далее - ММКУ "УКС")</t>
  </si>
  <si>
    <t>Проектная мощность</t>
  </si>
  <si>
    <t>Сроки выполнения работ</t>
  </si>
  <si>
    <t>Субсидия носит заявительный характер. За период с января по сентябрь (включительно) 2023 года заявлений на вомещение затрат не поступало.</t>
  </si>
  <si>
    <t>Предоставлены субсидии на возмещение затрат 1 получателю субсидии согласно выставленных счетов (ООО "КОМФОРТ")</t>
  </si>
  <si>
    <t xml:space="preserve">Расходы на обеспечение деятельности подведоственного учреждения - МКУ "НФУ" произведены в соответствии с условиями, предусмотренными в мунципальных контрактах. Расходы на выплату заработной платы и начисления на оплату труда произведены в соответствии с бюджетной сметой учреждения </t>
  </si>
  <si>
    <t>Заключен муниципальный контракт № 93 от 07.04.2023, работы выполнены.</t>
  </si>
  <si>
    <t>Заключен муниципальный контракт № 87 от 03.04.2023, работы выполнены.</t>
  </si>
  <si>
    <t>359,0 п.м.</t>
  </si>
  <si>
    <t>441,0 п.м.</t>
  </si>
  <si>
    <t>Капитальный ремонт участка сети противопожарного водоснабжения, проходящего транзитом в подвальных помещениях домов 53, 54, 55, 58, 59, 60 по улице Капитана Орликовой от водопроводного колодца с торца дома 60 по улице Капитана Орликовой в городе Мурманске  (компенсационное озеленение)</t>
  </si>
  <si>
    <t>327,0 п.м.</t>
  </si>
  <si>
    <t>Реконструкция участка дренажной сети в районе дома 35 по улице Аскольдовцев</t>
  </si>
  <si>
    <t>КТРиС, ММКУ «УКС»</t>
  </si>
  <si>
    <t>121,2 п.м.</t>
  </si>
  <si>
    <t>623,0 п.м.</t>
  </si>
  <si>
    <t>Заключен муниципальный контракт  № 221 от 23.08.2023, работы выполнены</t>
  </si>
  <si>
    <t>частично</t>
  </si>
  <si>
    <t>КТРиС,
ММКУ «УКС»</t>
  </si>
  <si>
    <t>Мероприятие 
«Расходы на обеспечение деятельности казенных учреждений»</t>
  </si>
  <si>
    <t>АВЦП "Обеспечение деятельности комитета по жилищной политике администрации города Мурманска"</t>
  </si>
  <si>
    <t>Мероприятие направлено на бесперебойную подачу коммунальных ресурсов в многоквартирные дома.
Устранение аварий производится по факту их возникновения, спрогнозировать количественный показатель не представляется возможным</t>
  </si>
  <si>
    <t>Предоставлена субсидия на финансовое обеспечение затрат 1 получателю субсидии -  МУП "Мурманская управляющая компания"</t>
  </si>
  <si>
    <t>Заявительный характер выплат</t>
  </si>
  <si>
    <t>Заключен муниципальный контракт № 174 от 06.07.2023, работы выполнены. Денежные средства освоены не в полном объеме в связи с расторжением 29.12.2023 муниципального контракта по соглашению сторон по причине уменьшения объемов и видов работ</t>
  </si>
  <si>
    <t>Мероприятие 
«Актуализация схемы теплоснабжения муниципального образования город Мурманск»</t>
  </si>
  <si>
    <t>Мероприятие 
«Предоставление субсидии на финансовое обеспечение затрат, связанных с выработкой и подачей тепловой энергии в горячей воде муниципальными котельными»</t>
  </si>
  <si>
    <t>Мероприятие 
«Предоставление субсидии на возмещение затрат по содержанию и текущему ремонту общего имущества многоквартирных домов, признанных аварийными»</t>
  </si>
  <si>
    <t>3.1.3</t>
  </si>
  <si>
    <t>Капитальный ремонт кабельной сети электроснабжения              от ТП-165 до кабельного разделителя, расположенного на фасаде  жилого дома по улице Полярные Зори, дом 8</t>
  </si>
  <si>
    <t>Капитальный ремонт кабельной сети 0,4 кВ от ТП-239 до жилых домов 13, 15 по улице Советской в районе Росляково</t>
  </si>
  <si>
    <t>Строительство блочно-модульной котельной, работающей на топливной щепе с автоматической подачей топлива, по улице Юрия Смирнова с присоединением к существующей тепловой сети</t>
  </si>
  <si>
    <t>Реконструкция дизельной котельной по улице Прибрежной путем установки на территории действующей дизельной котельной котельного блока мощностью 0,9 МВт, работающего на древесной пеллете и замещающего 0,9 МВт мощности существующей дизельной котельной, с присоединением к существующим сетям</t>
  </si>
  <si>
    <t>0,9 МВт</t>
  </si>
  <si>
    <t>1,8 МВт</t>
  </si>
  <si>
    <t>520 п.м.</t>
  </si>
  <si>
    <t>Капитальный ремонт сети электроснабжения к многоквартирному дому 4 по ул. Шабалина</t>
  </si>
  <si>
    <t>944,0 п.м.</t>
  </si>
  <si>
    <t>Постановлением администрации города Мурманска от 27.06.2024 № 2253 утверждена актуализированная на 2025 год схема теплоснабжения муниципального образования городской округ город-герой Мурманск на период с 2023 по 2042 годы</t>
  </si>
  <si>
    <t xml:space="preserve">Мероприятие направлено на исполнение требований законодательства РФ в сфере теплоснабжения. 
Актуализация схемы теплоснабжения проводится ежегодно за исключением случаев, при которых требуется разработка новой схемы теплоснабжения, в соответствии с ПП РФ от 22.02.2012 № 154  </t>
  </si>
  <si>
    <t>Мероприятия проведены в 260 МКД</t>
  </si>
  <si>
    <t>За 1 полугодие 2024 года предоставлено 6 заявлений на возмещение расходов. Выплаты произведены в полном объеме.</t>
  </si>
  <si>
    <t>Предоставлена субсидия на финансовое обеспечение затрат согласно поданным заявлениям 1 получателю субсидии (ООО "КОМФОРТ")</t>
  </si>
  <si>
    <t>За период с января по июнь 2024 заявлений о предоставлении субсидий на возмещение затрат не поступало</t>
  </si>
  <si>
    <t>Мероприятие запланировано на 3-4 квартал 2023</t>
  </si>
  <si>
    <t>Проведение общегородского конкурса запланировано в 3 квартале 2024 года, награждение победителей - в 4 квартале 2024 года.</t>
  </si>
  <si>
    <t>Уплата взносов на капитальный ремонт общего имущества МКД произведена за период с января по июнь (включительно) 2024 года в соответствии с выставленными счетами</t>
  </si>
  <si>
    <t>Количество отремонтированных коммунальных объектов в 2024 году - 47 ед.</t>
  </si>
  <si>
    <t>Количество отремонтированных коммунальных объектов по состоянию на 01.07.2024 - 0 ед.</t>
  </si>
  <si>
    <t>Заключено 16 муниципальных контрактов на выполнение работ по устранению аварий, выполнены в полном объеме работы по 14 муниципальным контрактам.</t>
  </si>
  <si>
    <t>Протяженность реконструированных коммунальных сетей в 2024 году - 623 м.п.</t>
  </si>
  <si>
    <t>Протяженность реконструированных коммунальных сетей по состоянию на 01.07.2024 - 0 м.п.</t>
  </si>
  <si>
    <t>Заключен муниципальный контракт от 28.03.2024 № 87 со сроком исполнения  - 08.07.2024. Произведено авансирование в сумме 533,3 тыс. руб. Контракт на исполнении.</t>
  </si>
  <si>
    <t>Заключен муниципальный контракт от 19.04.2024 № 117 со сроком исполнения - 13.08.2024. Произведено авансирование в сумме 1 477,2 тыс. руб. Контракт на исполнении.</t>
  </si>
  <si>
    <t>Производится подготовка проектной документации</t>
  </si>
  <si>
    <t>Отчет о ходе реализации                                                                                                                                                                                                                                                                                                                                                                                                           муниципальной программы «Жилищно-коммунальное хозяйство» на 2023 - 2028 годы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1 полугодие 2024 года</t>
  </si>
  <si>
    <t>Информация о ходе работ на объектах капитального строительства за 1 полугодие 2024 года</t>
  </si>
  <si>
    <t>Работы по подготовке проектной документации на капитальный ремонт кабельной сети 0,4 кВ от ТП-239 до жилых домов 13, 15 по ул. Советская в райне Росляково приостановлены в связи с корректировкой топографической съемки в рамках гарантийных обязательств по мунипальному контракту от 10.10.2023 № 262 (инженерно-геодезические изыскания для подготовки проектной документации). Работы по ремонту кабельной сети запланированы на 3-4 квартал 2024 года.</t>
  </si>
  <si>
    <t>Расходы запланированы на 3-4 квартал</t>
  </si>
  <si>
    <t>На выполнение работ по реконструкции сети ливневой канализации, расположенной в районе многоквартирного дома 19 по улице Достоевского в городе Мурманске, заключен контракт от 28.03.2024 № 87 со сроком исполнения  - 08.07.2024. Произведено авансирование в сумме 533,3 тыс. руб. Контракт на исполнении.</t>
  </si>
  <si>
    <t>1) На капитальный ремонт сети электроснабжения к многоквартирному дому 4 по ул. Шабалина заключен МК от 19.04.2024 № 117 со сроком исполнения - 13.08.2024. Произведено авансирование в сумме 1 477,2 тыс. руб. Контракт на исполнении.
2) Работы по подготовке проектной документации на капитальный ремонт кабельной сети 0,4 кВ от ТП-239 до жилых домов №№ 13, 15 по ул. Советская в р-не Росляково приостановлены в связи с корректировкой топографической съемки в рамках гарантийных обязательств по МК от 10.10.2023 
№ 262 (инженерно-геодезические изыскания для подготовки проектной документации). Работы по ремонту кабельной сети запланированы в 3-4 квартале 2024 года после подготовки проектной документации.</t>
  </si>
  <si>
    <t>КЖП, МКУ "Новые формы управления" (далее -МКУ "НФУ"), управляющие организации (далее - УО)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</si>
</sst>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165" fontId="2" fillId="0" borderId="0" xfId="0" applyNumberFormat="1" applyFont="1" applyAlignment="1">
      <alignment horizontal="center" vertical="center"/>
    </xf>
    <xf numFmtId="49" fontId="2" fillId="2" borderId="0" xfId="0" applyNumberFormat="1" applyFont="1" applyFill="1"/>
    <xf numFmtId="0" fontId="2" fillId="2" borderId="0" xfId="0" applyFont="1" applyFill="1"/>
    <xf numFmtId="164" fontId="2" fillId="2" borderId="0" xfId="0" applyNumberFormat="1" applyFont="1" applyFill="1"/>
    <xf numFmtId="164" fontId="2" fillId="0" borderId="0" xfId="0" applyNumberFormat="1" applyFont="1"/>
    <xf numFmtId="0" fontId="4" fillId="2" borderId="0" xfId="0" applyFont="1" applyFill="1"/>
    <xf numFmtId="165" fontId="2" fillId="2" borderId="1" xfId="0" applyNumberFormat="1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/>
    <xf numFmtId="165" fontId="6" fillId="0" borderId="0" xfId="0" applyNumberFormat="1" applyFont="1" applyAlignment="1">
      <alignment horizontal="center" vertical="center"/>
    </xf>
    <xf numFmtId="0" fontId="6" fillId="0" borderId="0" xfId="0" applyFont="1"/>
    <xf numFmtId="165" fontId="6" fillId="0" borderId="0" xfId="0" applyNumberFormat="1" applyFont="1"/>
    <xf numFmtId="3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3"/>
  <sheetViews>
    <sheetView tabSelected="1" view="pageBreakPreview" topLeftCell="A140" zoomScaleNormal="85" zoomScaleSheetLayoutView="100" workbookViewId="0">
      <selection activeCell="E135" sqref="E135"/>
    </sheetView>
  </sheetViews>
  <sheetFormatPr defaultColWidth="9.140625" defaultRowHeight="11.25" x14ac:dyDescent="0.2"/>
  <cols>
    <col min="1" max="1" width="4.140625" style="3" customWidth="1"/>
    <col min="2" max="2" width="20.85546875" style="3" customWidth="1"/>
    <col min="3" max="3" width="5.7109375" style="3" customWidth="1"/>
    <col min="4" max="4" width="7.5703125" style="3" customWidth="1"/>
    <col min="5" max="5" width="7.7109375" style="3" customWidth="1"/>
    <col min="6" max="6" width="6.42578125" style="3" customWidth="1"/>
    <col min="7" max="7" width="21.5703125" style="3" customWidth="1"/>
    <col min="8" max="8" width="21.140625" style="3" customWidth="1"/>
    <col min="9" max="9" width="7.7109375" style="3" customWidth="1"/>
    <col min="10" max="10" width="11" style="3" customWidth="1"/>
    <col min="11" max="11" width="25.5703125" style="15" customWidth="1"/>
    <col min="12" max="12" width="13.85546875" style="2" customWidth="1"/>
    <col min="13" max="17" width="9.140625" style="2"/>
    <col min="18" max="18" width="12.7109375" style="2" bestFit="1" customWidth="1"/>
    <col min="19" max="20" width="9.140625" style="3"/>
    <col min="21" max="21" width="9.28515625" style="3" bestFit="1" customWidth="1"/>
    <col min="22" max="16384" width="9.140625" style="3"/>
  </cols>
  <sheetData>
    <row r="1" spans="1:18" ht="53.25" customHeight="1" x14ac:dyDescent="0.2">
      <c r="A1" s="73" t="s">
        <v>176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8" ht="22.5" customHeight="1" x14ac:dyDescent="0.2">
      <c r="A2" s="50" t="s">
        <v>0</v>
      </c>
      <c r="B2" s="52" t="s">
        <v>69</v>
      </c>
      <c r="C2" s="74" t="s">
        <v>1</v>
      </c>
      <c r="D2" s="75"/>
      <c r="E2" s="76"/>
      <c r="F2" s="36" t="s">
        <v>109</v>
      </c>
      <c r="G2" s="74" t="s">
        <v>66</v>
      </c>
      <c r="H2" s="75"/>
      <c r="I2" s="76"/>
      <c r="J2" s="52" t="s">
        <v>80</v>
      </c>
      <c r="K2" s="36" t="s">
        <v>79</v>
      </c>
    </row>
    <row r="3" spans="1:18" ht="50.25" customHeight="1" x14ac:dyDescent="0.2">
      <c r="A3" s="50"/>
      <c r="B3" s="52"/>
      <c r="C3" s="26" t="s">
        <v>77</v>
      </c>
      <c r="D3" s="26" t="s">
        <v>65</v>
      </c>
      <c r="E3" s="26" t="s">
        <v>78</v>
      </c>
      <c r="F3" s="38"/>
      <c r="G3" s="26" t="s">
        <v>67</v>
      </c>
      <c r="H3" s="26" t="s">
        <v>68</v>
      </c>
      <c r="I3" s="26" t="s">
        <v>120</v>
      </c>
      <c r="J3" s="52"/>
      <c r="K3" s="38"/>
    </row>
    <row r="4" spans="1:18" ht="22.5" customHeight="1" x14ac:dyDescent="0.2">
      <c r="A4" s="72"/>
      <c r="B4" s="71" t="s">
        <v>76</v>
      </c>
      <c r="C4" s="26" t="s">
        <v>2</v>
      </c>
      <c r="D4" s="28">
        <f>D5+D6+D7+D8</f>
        <v>314683.5</v>
      </c>
      <c r="E4" s="28">
        <f>E5+E6+E7+E8</f>
        <v>143990</v>
      </c>
      <c r="F4" s="28">
        <f>E4/D4*100</f>
        <v>45.75708608808533</v>
      </c>
      <c r="G4" s="43" t="s">
        <v>70</v>
      </c>
      <c r="H4" s="10" t="s">
        <v>71</v>
      </c>
      <c r="I4" s="11">
        <f>I5+I6+I7</f>
        <v>17</v>
      </c>
      <c r="J4" s="52" t="s">
        <v>70</v>
      </c>
      <c r="K4" s="36" t="s">
        <v>70</v>
      </c>
      <c r="L4" s="4"/>
      <c r="M4" s="4"/>
      <c r="N4" s="4"/>
      <c r="O4" s="4"/>
      <c r="P4" s="4"/>
      <c r="Q4" s="4"/>
      <c r="R4" s="4"/>
    </row>
    <row r="5" spans="1:18" ht="15" customHeight="1" x14ac:dyDescent="0.2">
      <c r="A5" s="72"/>
      <c r="B5" s="71"/>
      <c r="C5" s="26" t="s">
        <v>3</v>
      </c>
      <c r="D5" s="28">
        <f t="shared" ref="D5:E8" si="0">D10+D15</f>
        <v>264642.40000000002</v>
      </c>
      <c r="E5" s="28">
        <f t="shared" si="0"/>
        <v>117948.9</v>
      </c>
      <c r="F5" s="28">
        <f t="shared" ref="F5:F23" si="1">E5/D5*100</f>
        <v>44.56916200880886</v>
      </c>
      <c r="G5" s="44"/>
      <c r="H5" s="10" t="s">
        <v>72</v>
      </c>
      <c r="I5" s="11">
        <f>I10+I15</f>
        <v>2</v>
      </c>
      <c r="J5" s="52"/>
      <c r="K5" s="37"/>
      <c r="L5" s="4"/>
      <c r="M5" s="4"/>
      <c r="N5" s="4"/>
      <c r="O5" s="4"/>
      <c r="P5" s="4"/>
      <c r="Q5" s="4"/>
      <c r="R5" s="4"/>
    </row>
    <row r="6" spans="1:18" ht="13.5" customHeight="1" x14ac:dyDescent="0.2">
      <c r="A6" s="72"/>
      <c r="B6" s="71"/>
      <c r="C6" s="26" t="s">
        <v>4</v>
      </c>
      <c r="D6" s="28">
        <f t="shared" si="0"/>
        <v>41.1</v>
      </c>
      <c r="E6" s="28">
        <f t="shared" si="0"/>
        <v>41.1</v>
      </c>
      <c r="F6" s="28">
        <f t="shared" si="1"/>
        <v>100</v>
      </c>
      <c r="G6" s="44"/>
      <c r="H6" s="10" t="s">
        <v>73</v>
      </c>
      <c r="I6" s="11">
        <f t="shared" ref="I6:I7" si="2">I11+I16</f>
        <v>12</v>
      </c>
      <c r="J6" s="52"/>
      <c r="K6" s="37"/>
      <c r="L6" s="4"/>
      <c r="M6" s="4"/>
      <c r="N6" s="4"/>
      <c r="O6" s="4"/>
      <c r="P6" s="4"/>
      <c r="Q6" s="4"/>
      <c r="R6" s="4"/>
    </row>
    <row r="7" spans="1:18" ht="14.25" customHeight="1" x14ac:dyDescent="0.2">
      <c r="A7" s="72"/>
      <c r="B7" s="71"/>
      <c r="C7" s="26" t="s">
        <v>5</v>
      </c>
      <c r="D7" s="28">
        <f t="shared" si="0"/>
        <v>0</v>
      </c>
      <c r="E7" s="28">
        <f t="shared" si="0"/>
        <v>0</v>
      </c>
      <c r="F7" s="28" t="s">
        <v>70</v>
      </c>
      <c r="G7" s="44"/>
      <c r="H7" s="10" t="s">
        <v>74</v>
      </c>
      <c r="I7" s="11">
        <f t="shared" si="2"/>
        <v>3</v>
      </c>
      <c r="J7" s="52"/>
      <c r="K7" s="37"/>
      <c r="L7" s="4"/>
      <c r="M7" s="4"/>
      <c r="N7" s="4"/>
      <c r="O7" s="4"/>
      <c r="P7" s="4"/>
      <c r="Q7" s="4"/>
      <c r="R7" s="4"/>
    </row>
    <row r="8" spans="1:18" ht="20.25" customHeight="1" x14ac:dyDescent="0.2">
      <c r="A8" s="72"/>
      <c r="B8" s="71"/>
      <c r="C8" s="26" t="s">
        <v>6</v>
      </c>
      <c r="D8" s="28">
        <f>D13+D18</f>
        <v>50000</v>
      </c>
      <c r="E8" s="28">
        <f t="shared" si="0"/>
        <v>26000</v>
      </c>
      <c r="F8" s="28">
        <f t="shared" si="1"/>
        <v>52</v>
      </c>
      <c r="G8" s="45"/>
      <c r="H8" s="10" t="s">
        <v>75</v>
      </c>
      <c r="I8" s="12">
        <f>I5/I4*100</f>
        <v>11.76470588235294</v>
      </c>
      <c r="J8" s="52"/>
      <c r="K8" s="38"/>
      <c r="L8" s="4"/>
      <c r="M8" s="4"/>
      <c r="N8" s="4"/>
      <c r="O8" s="4"/>
      <c r="P8" s="4"/>
      <c r="Q8" s="4"/>
      <c r="R8" s="4"/>
    </row>
    <row r="9" spans="1:18" ht="20.25" customHeight="1" x14ac:dyDescent="0.2">
      <c r="A9" s="72"/>
      <c r="B9" s="51" t="s">
        <v>117</v>
      </c>
      <c r="C9" s="26" t="s">
        <v>2</v>
      </c>
      <c r="D9" s="28">
        <f>SUM(D10:D13)</f>
        <v>280959.80000000005</v>
      </c>
      <c r="E9" s="28">
        <f t="shared" ref="E9" si="3">SUM(E10:E13)</f>
        <v>136023.1</v>
      </c>
      <c r="F9" s="28">
        <f t="shared" si="1"/>
        <v>48.413723244392962</v>
      </c>
      <c r="G9" s="43" t="s">
        <v>70</v>
      </c>
      <c r="H9" s="10" t="s">
        <v>71</v>
      </c>
      <c r="I9" s="11">
        <f>I10+I11+I12</f>
        <v>14</v>
      </c>
      <c r="J9" s="52" t="s">
        <v>70</v>
      </c>
      <c r="K9" s="36" t="s">
        <v>70</v>
      </c>
      <c r="L9" s="4"/>
      <c r="M9" s="4"/>
      <c r="N9" s="4"/>
      <c r="O9" s="4"/>
      <c r="P9" s="4"/>
      <c r="Q9" s="4"/>
      <c r="R9" s="4"/>
    </row>
    <row r="10" spans="1:18" ht="14.25" customHeight="1" x14ac:dyDescent="0.2">
      <c r="A10" s="72"/>
      <c r="B10" s="51"/>
      <c r="C10" s="26" t="s">
        <v>3</v>
      </c>
      <c r="D10" s="28">
        <f t="shared" ref="D10:E13" si="4">D20+D90+D110+D135+D155</f>
        <v>230918.7</v>
      </c>
      <c r="E10" s="28">
        <f t="shared" si="4"/>
        <v>109982</v>
      </c>
      <c r="F10" s="28">
        <f t="shared" si="1"/>
        <v>47.628017999408442</v>
      </c>
      <c r="G10" s="44"/>
      <c r="H10" s="10" t="s">
        <v>72</v>
      </c>
      <c r="I10" s="11">
        <f>I20+I90+I110+I135+I155</f>
        <v>2</v>
      </c>
      <c r="J10" s="52"/>
      <c r="K10" s="37"/>
      <c r="L10" s="4"/>
      <c r="M10" s="4"/>
      <c r="N10" s="4"/>
      <c r="O10" s="4"/>
      <c r="P10" s="4"/>
      <c r="Q10" s="4"/>
      <c r="R10" s="4"/>
    </row>
    <row r="11" spans="1:18" ht="13.5" customHeight="1" x14ac:dyDescent="0.2">
      <c r="A11" s="72"/>
      <c r="B11" s="51"/>
      <c r="C11" s="26" t="s">
        <v>4</v>
      </c>
      <c r="D11" s="28">
        <f t="shared" si="4"/>
        <v>41.1</v>
      </c>
      <c r="E11" s="28">
        <f t="shared" si="4"/>
        <v>41.1</v>
      </c>
      <c r="F11" s="28">
        <f t="shared" si="1"/>
        <v>100</v>
      </c>
      <c r="G11" s="44"/>
      <c r="H11" s="10" t="s">
        <v>73</v>
      </c>
      <c r="I11" s="11">
        <f>I21+I91+I111+I136+I156</f>
        <v>9</v>
      </c>
      <c r="J11" s="52"/>
      <c r="K11" s="37"/>
      <c r="L11" s="4"/>
      <c r="M11" s="4"/>
      <c r="N11" s="4"/>
      <c r="O11" s="4"/>
      <c r="P11" s="4"/>
      <c r="Q11" s="4"/>
      <c r="R11" s="4"/>
    </row>
    <row r="12" spans="1:18" x14ac:dyDescent="0.2">
      <c r="A12" s="72"/>
      <c r="B12" s="51"/>
      <c r="C12" s="26" t="s">
        <v>5</v>
      </c>
      <c r="D12" s="28">
        <f t="shared" si="4"/>
        <v>0</v>
      </c>
      <c r="E12" s="28">
        <f t="shared" si="4"/>
        <v>0</v>
      </c>
      <c r="F12" s="28" t="s">
        <v>70</v>
      </c>
      <c r="G12" s="44"/>
      <c r="H12" s="10" t="s">
        <v>74</v>
      </c>
      <c r="I12" s="11">
        <f>I22+I92+I112+I137+I157</f>
        <v>3</v>
      </c>
      <c r="J12" s="52"/>
      <c r="K12" s="37"/>
      <c r="L12" s="4"/>
      <c r="M12" s="4"/>
      <c r="N12" s="4"/>
      <c r="O12" s="4"/>
      <c r="P12" s="4"/>
      <c r="Q12" s="4"/>
      <c r="R12" s="4"/>
    </row>
    <row r="13" spans="1:18" ht="21.75" customHeight="1" x14ac:dyDescent="0.2">
      <c r="A13" s="72"/>
      <c r="B13" s="51"/>
      <c r="C13" s="26" t="s">
        <v>6</v>
      </c>
      <c r="D13" s="28">
        <f t="shared" si="4"/>
        <v>50000</v>
      </c>
      <c r="E13" s="28">
        <f t="shared" si="4"/>
        <v>26000</v>
      </c>
      <c r="F13" s="28">
        <f t="shared" si="1"/>
        <v>52</v>
      </c>
      <c r="G13" s="45"/>
      <c r="H13" s="10" t="s">
        <v>75</v>
      </c>
      <c r="I13" s="12">
        <f>I10/I9*100</f>
        <v>14.285714285714285</v>
      </c>
      <c r="J13" s="52"/>
      <c r="K13" s="38"/>
      <c r="L13" s="4"/>
      <c r="M13" s="4"/>
      <c r="N13" s="4"/>
      <c r="O13" s="4"/>
      <c r="P13" s="4"/>
      <c r="Q13" s="4"/>
      <c r="R13" s="4"/>
    </row>
    <row r="14" spans="1:18" ht="21.75" customHeight="1" x14ac:dyDescent="0.2">
      <c r="A14" s="72"/>
      <c r="B14" s="51" t="s">
        <v>118</v>
      </c>
      <c r="C14" s="26" t="s">
        <v>2</v>
      </c>
      <c r="D14" s="28">
        <f>SUM(D15:D18)</f>
        <v>33723.699999999997</v>
      </c>
      <c r="E14" s="28">
        <f t="shared" ref="E14" si="5">SUM(E15:E18)</f>
        <v>7966.9</v>
      </c>
      <c r="F14" s="28">
        <f t="shared" si="1"/>
        <v>23.62403888066849</v>
      </c>
      <c r="G14" s="43" t="s">
        <v>70</v>
      </c>
      <c r="H14" s="10" t="s">
        <v>71</v>
      </c>
      <c r="I14" s="11">
        <f>I15+I16+I17</f>
        <v>3</v>
      </c>
      <c r="J14" s="52" t="s">
        <v>70</v>
      </c>
      <c r="K14" s="36" t="s">
        <v>70</v>
      </c>
      <c r="L14" s="4"/>
      <c r="M14" s="4"/>
      <c r="N14" s="4"/>
      <c r="O14" s="4"/>
      <c r="P14" s="4"/>
      <c r="Q14" s="4"/>
      <c r="R14" s="4"/>
    </row>
    <row r="15" spans="1:18" ht="15" customHeight="1" x14ac:dyDescent="0.2">
      <c r="A15" s="72"/>
      <c r="B15" s="51"/>
      <c r="C15" s="26" t="s">
        <v>3</v>
      </c>
      <c r="D15" s="28">
        <f>D70</f>
        <v>33723.699999999997</v>
      </c>
      <c r="E15" s="28">
        <f t="shared" ref="E15" si="6">E70</f>
        <v>7966.9</v>
      </c>
      <c r="F15" s="28">
        <f t="shared" si="1"/>
        <v>23.62403888066849</v>
      </c>
      <c r="G15" s="44"/>
      <c r="H15" s="10" t="s">
        <v>72</v>
      </c>
      <c r="I15" s="11">
        <f>I70</f>
        <v>0</v>
      </c>
      <c r="J15" s="52"/>
      <c r="K15" s="37"/>
      <c r="L15" s="4"/>
      <c r="M15" s="4"/>
      <c r="N15" s="4"/>
      <c r="O15" s="4"/>
      <c r="P15" s="4"/>
      <c r="Q15" s="4"/>
      <c r="R15" s="4"/>
    </row>
    <row r="16" spans="1:18" ht="14.25" customHeight="1" x14ac:dyDescent="0.2">
      <c r="A16" s="72"/>
      <c r="B16" s="51"/>
      <c r="C16" s="26" t="s">
        <v>4</v>
      </c>
      <c r="D16" s="28">
        <f t="shared" ref="D16:E18" si="7">D71</f>
        <v>0</v>
      </c>
      <c r="E16" s="28">
        <f t="shared" si="7"/>
        <v>0</v>
      </c>
      <c r="F16" s="28" t="s">
        <v>70</v>
      </c>
      <c r="G16" s="44"/>
      <c r="H16" s="10" t="s">
        <v>73</v>
      </c>
      <c r="I16" s="11">
        <f t="shared" ref="I16:I17" si="8">I71</f>
        <v>3</v>
      </c>
      <c r="J16" s="52"/>
      <c r="K16" s="37"/>
      <c r="L16" s="4"/>
      <c r="M16" s="4"/>
      <c r="N16" s="4"/>
      <c r="O16" s="4"/>
      <c r="P16" s="4"/>
      <c r="Q16" s="4"/>
      <c r="R16" s="4"/>
    </row>
    <row r="17" spans="1:18" x14ac:dyDescent="0.2">
      <c r="A17" s="72"/>
      <c r="B17" s="51"/>
      <c r="C17" s="26" t="s">
        <v>5</v>
      </c>
      <c r="D17" s="28">
        <f t="shared" si="7"/>
        <v>0</v>
      </c>
      <c r="E17" s="28">
        <f t="shared" si="7"/>
        <v>0</v>
      </c>
      <c r="F17" s="28" t="s">
        <v>70</v>
      </c>
      <c r="G17" s="44"/>
      <c r="H17" s="10" t="s">
        <v>74</v>
      </c>
      <c r="I17" s="11">
        <f t="shared" si="8"/>
        <v>0</v>
      </c>
      <c r="J17" s="52"/>
      <c r="K17" s="37"/>
      <c r="L17" s="4"/>
      <c r="M17" s="4"/>
      <c r="N17" s="4"/>
      <c r="O17" s="4"/>
      <c r="P17" s="4"/>
      <c r="Q17" s="4"/>
      <c r="R17" s="4"/>
    </row>
    <row r="18" spans="1:18" ht="21" customHeight="1" x14ac:dyDescent="0.2">
      <c r="A18" s="72"/>
      <c r="B18" s="51"/>
      <c r="C18" s="26" t="s">
        <v>6</v>
      </c>
      <c r="D18" s="28">
        <f t="shared" si="7"/>
        <v>0</v>
      </c>
      <c r="E18" s="28">
        <f t="shared" si="7"/>
        <v>0</v>
      </c>
      <c r="F18" s="28" t="s">
        <v>70</v>
      </c>
      <c r="G18" s="45"/>
      <c r="H18" s="10" t="s">
        <v>75</v>
      </c>
      <c r="I18" s="28">
        <f>I15/I14*100</f>
        <v>0</v>
      </c>
      <c r="J18" s="52"/>
      <c r="K18" s="38"/>
      <c r="L18" s="4"/>
      <c r="M18" s="4"/>
      <c r="N18" s="4"/>
      <c r="O18" s="4"/>
      <c r="P18" s="4"/>
      <c r="Q18" s="4"/>
      <c r="R18" s="4"/>
    </row>
    <row r="19" spans="1:18" s="21" customFormat="1" ht="21" customHeight="1" x14ac:dyDescent="0.15">
      <c r="A19" s="53">
        <v>1</v>
      </c>
      <c r="B19" s="54" t="s">
        <v>7</v>
      </c>
      <c r="C19" s="27" t="s">
        <v>2</v>
      </c>
      <c r="D19" s="16">
        <f>SUM(D20:D23)</f>
        <v>54168.1</v>
      </c>
      <c r="E19" s="16">
        <f t="shared" ref="E19" si="9">SUM(E20:E23)</f>
        <v>29829.9</v>
      </c>
      <c r="F19" s="16">
        <f t="shared" si="1"/>
        <v>55.069127401551846</v>
      </c>
      <c r="G19" s="46" t="s">
        <v>70</v>
      </c>
      <c r="H19" s="18" t="s">
        <v>71</v>
      </c>
      <c r="I19" s="25">
        <f>I24+I49</f>
        <v>3</v>
      </c>
      <c r="J19" s="55" t="s">
        <v>182</v>
      </c>
      <c r="K19" s="40"/>
      <c r="L19" s="20"/>
      <c r="M19" s="20"/>
      <c r="N19" s="20"/>
      <c r="O19" s="20"/>
      <c r="P19" s="20"/>
      <c r="Q19" s="20"/>
      <c r="R19" s="20"/>
    </row>
    <row r="20" spans="1:18" s="21" customFormat="1" ht="19.5" customHeight="1" x14ac:dyDescent="0.15">
      <c r="A20" s="53"/>
      <c r="B20" s="54"/>
      <c r="C20" s="27" t="s">
        <v>3</v>
      </c>
      <c r="D20" s="16">
        <f t="shared" ref="D20:E23" si="10">D25+D50</f>
        <v>4168.1000000000004</v>
      </c>
      <c r="E20" s="16">
        <f t="shared" si="10"/>
        <v>3829.9</v>
      </c>
      <c r="F20" s="16">
        <f t="shared" si="1"/>
        <v>91.885991219020653</v>
      </c>
      <c r="G20" s="47"/>
      <c r="H20" s="18" t="s">
        <v>72</v>
      </c>
      <c r="I20" s="25">
        <f t="shared" ref="I20:I22" si="11">I25+I50</f>
        <v>1</v>
      </c>
      <c r="J20" s="55"/>
      <c r="K20" s="41"/>
      <c r="L20" s="20"/>
      <c r="M20" s="20"/>
      <c r="N20" s="20"/>
      <c r="O20" s="20"/>
      <c r="P20" s="20"/>
      <c r="Q20" s="20"/>
      <c r="R20" s="20"/>
    </row>
    <row r="21" spans="1:18" s="21" customFormat="1" ht="12.75" customHeight="1" x14ac:dyDescent="0.15">
      <c r="A21" s="53"/>
      <c r="B21" s="54"/>
      <c r="C21" s="27" t="s">
        <v>4</v>
      </c>
      <c r="D21" s="16">
        <f t="shared" si="10"/>
        <v>0</v>
      </c>
      <c r="E21" s="16">
        <f t="shared" si="10"/>
        <v>0</v>
      </c>
      <c r="F21" s="16" t="s">
        <v>70</v>
      </c>
      <c r="G21" s="47"/>
      <c r="H21" s="18" t="s">
        <v>73</v>
      </c>
      <c r="I21" s="25">
        <f t="shared" si="11"/>
        <v>2</v>
      </c>
      <c r="J21" s="55"/>
      <c r="K21" s="41"/>
      <c r="L21" s="20"/>
      <c r="M21" s="20"/>
      <c r="N21" s="20"/>
      <c r="O21" s="20"/>
      <c r="P21" s="20"/>
      <c r="Q21" s="20"/>
      <c r="R21" s="20"/>
    </row>
    <row r="22" spans="1:18" s="21" customFormat="1" ht="13.5" customHeight="1" x14ac:dyDescent="0.15">
      <c r="A22" s="53"/>
      <c r="B22" s="54"/>
      <c r="C22" s="27" t="s">
        <v>5</v>
      </c>
      <c r="D22" s="16">
        <f t="shared" si="10"/>
        <v>0</v>
      </c>
      <c r="E22" s="16">
        <f t="shared" si="10"/>
        <v>0</v>
      </c>
      <c r="F22" s="16" t="s">
        <v>70</v>
      </c>
      <c r="G22" s="47"/>
      <c r="H22" s="18" t="s">
        <v>74</v>
      </c>
      <c r="I22" s="25">
        <f t="shared" si="11"/>
        <v>0</v>
      </c>
      <c r="J22" s="55"/>
      <c r="K22" s="41"/>
      <c r="L22" s="20"/>
      <c r="M22" s="20"/>
      <c r="N22" s="20"/>
      <c r="O22" s="20"/>
      <c r="P22" s="20"/>
      <c r="Q22" s="20"/>
      <c r="R22" s="20"/>
    </row>
    <row r="23" spans="1:18" s="21" customFormat="1" ht="30.75" customHeight="1" x14ac:dyDescent="0.15">
      <c r="A23" s="53"/>
      <c r="B23" s="54"/>
      <c r="C23" s="27" t="s">
        <v>6</v>
      </c>
      <c r="D23" s="16">
        <f t="shared" si="10"/>
        <v>50000</v>
      </c>
      <c r="E23" s="16">
        <f t="shared" si="10"/>
        <v>26000</v>
      </c>
      <c r="F23" s="16">
        <f t="shared" si="1"/>
        <v>52</v>
      </c>
      <c r="G23" s="48"/>
      <c r="H23" s="18" t="s">
        <v>75</v>
      </c>
      <c r="I23" s="17">
        <f>I20/I19*100</f>
        <v>33.333333333333329</v>
      </c>
      <c r="J23" s="55"/>
      <c r="K23" s="42"/>
      <c r="L23" s="20"/>
      <c r="M23" s="20"/>
      <c r="N23" s="20"/>
      <c r="O23" s="20"/>
      <c r="P23" s="20"/>
      <c r="Q23" s="20"/>
      <c r="R23" s="20"/>
    </row>
    <row r="24" spans="1:18" ht="20.25" customHeight="1" x14ac:dyDescent="0.2">
      <c r="A24" s="50" t="s">
        <v>8</v>
      </c>
      <c r="B24" s="51" t="s">
        <v>110</v>
      </c>
      <c r="C24" s="26" t="s">
        <v>2</v>
      </c>
      <c r="D24" s="28">
        <f>SUM(D25:D28)</f>
        <v>54000</v>
      </c>
      <c r="E24" s="30">
        <f t="shared" ref="E24" si="12">SUM(E25:E28)</f>
        <v>29798</v>
      </c>
      <c r="F24" s="12">
        <f>E24/D24*100</f>
        <v>55.181481481481484</v>
      </c>
      <c r="G24" s="43" t="s">
        <v>70</v>
      </c>
      <c r="H24" s="10" t="s">
        <v>71</v>
      </c>
      <c r="I24" s="11">
        <f>COUNTA(I29:I48)</f>
        <v>2</v>
      </c>
      <c r="J24" s="52" t="s">
        <v>48</v>
      </c>
      <c r="K24" s="36"/>
      <c r="L24" s="4"/>
      <c r="M24" s="4"/>
      <c r="N24" s="4"/>
      <c r="O24" s="4"/>
      <c r="P24" s="4"/>
      <c r="Q24" s="4"/>
      <c r="R24" s="4"/>
    </row>
    <row r="25" spans="1:18" ht="13.5" customHeight="1" x14ac:dyDescent="0.2">
      <c r="A25" s="50"/>
      <c r="B25" s="51"/>
      <c r="C25" s="26" t="s">
        <v>3</v>
      </c>
      <c r="D25" s="28">
        <f t="shared" ref="D25:E28" si="13">D30+D35+D40+D45</f>
        <v>4000</v>
      </c>
      <c r="E25" s="30">
        <f t="shared" si="13"/>
        <v>3798</v>
      </c>
      <c r="F25" s="12">
        <f>E25/D25*100</f>
        <v>94.95</v>
      </c>
      <c r="G25" s="44"/>
      <c r="H25" s="10" t="s">
        <v>72</v>
      </c>
      <c r="I25" s="11">
        <f>COUNTIF(I29:I48,"да")</f>
        <v>1</v>
      </c>
      <c r="J25" s="52"/>
      <c r="K25" s="37"/>
      <c r="L25" s="4"/>
      <c r="M25" s="4"/>
      <c r="N25" s="4"/>
      <c r="O25" s="4"/>
      <c r="P25" s="4"/>
      <c r="Q25" s="4"/>
      <c r="R25" s="4"/>
    </row>
    <row r="26" spans="1:18" x14ac:dyDescent="0.2">
      <c r="A26" s="50"/>
      <c r="B26" s="51"/>
      <c r="C26" s="26" t="s">
        <v>4</v>
      </c>
      <c r="D26" s="28">
        <f t="shared" si="13"/>
        <v>0</v>
      </c>
      <c r="E26" s="30">
        <f t="shared" si="13"/>
        <v>0</v>
      </c>
      <c r="F26" s="13" t="s">
        <v>70</v>
      </c>
      <c r="G26" s="44"/>
      <c r="H26" s="10" t="s">
        <v>73</v>
      </c>
      <c r="I26" s="11">
        <f>COUNTIF(I29:I48,"частично")</f>
        <v>1</v>
      </c>
      <c r="J26" s="52"/>
      <c r="K26" s="37"/>
      <c r="L26" s="4"/>
      <c r="M26" s="4"/>
      <c r="N26" s="4"/>
      <c r="O26" s="4"/>
      <c r="P26" s="4"/>
      <c r="Q26" s="4"/>
      <c r="R26" s="4"/>
    </row>
    <row r="27" spans="1:18" x14ac:dyDescent="0.2">
      <c r="A27" s="50"/>
      <c r="B27" s="51"/>
      <c r="C27" s="26" t="s">
        <v>5</v>
      </c>
      <c r="D27" s="28">
        <f t="shared" si="13"/>
        <v>0</v>
      </c>
      <c r="E27" s="28">
        <f t="shared" si="13"/>
        <v>0</v>
      </c>
      <c r="F27" s="13" t="s">
        <v>70</v>
      </c>
      <c r="G27" s="44"/>
      <c r="H27" s="10" t="s">
        <v>74</v>
      </c>
      <c r="I27" s="11">
        <f>COUNTIF(I29:I48,"нет")</f>
        <v>0</v>
      </c>
      <c r="J27" s="52"/>
      <c r="K27" s="37"/>
      <c r="L27" s="4"/>
      <c r="M27" s="4"/>
      <c r="N27" s="4"/>
      <c r="O27" s="4"/>
      <c r="P27" s="4"/>
      <c r="Q27" s="4"/>
      <c r="R27" s="4"/>
    </row>
    <row r="28" spans="1:18" ht="21" customHeight="1" x14ac:dyDescent="0.2">
      <c r="A28" s="50"/>
      <c r="B28" s="51"/>
      <c r="C28" s="26" t="s">
        <v>6</v>
      </c>
      <c r="D28" s="28">
        <f t="shared" si="13"/>
        <v>50000</v>
      </c>
      <c r="E28" s="28">
        <f t="shared" si="13"/>
        <v>26000</v>
      </c>
      <c r="F28" s="12">
        <f>E28/D28*100</f>
        <v>52</v>
      </c>
      <c r="G28" s="45"/>
      <c r="H28" s="10" t="s">
        <v>75</v>
      </c>
      <c r="I28" s="12">
        <f>I25/I24*100</f>
        <v>50</v>
      </c>
      <c r="J28" s="52"/>
      <c r="K28" s="38"/>
      <c r="L28" s="4"/>
      <c r="M28" s="4"/>
      <c r="N28" s="4"/>
      <c r="O28" s="4"/>
      <c r="P28" s="4"/>
      <c r="Q28" s="4"/>
      <c r="R28" s="4"/>
    </row>
    <row r="29" spans="1:18" s="23" customFormat="1" x14ac:dyDescent="0.2">
      <c r="A29" s="56" t="s">
        <v>92</v>
      </c>
      <c r="B29" s="68" t="s">
        <v>146</v>
      </c>
      <c r="C29" s="26" t="s">
        <v>2</v>
      </c>
      <c r="D29" s="28">
        <f>SUM(D30:D33)</f>
        <v>4000</v>
      </c>
      <c r="E29" s="30">
        <f t="shared" ref="E29" si="14">SUM(E30:E33)</f>
        <v>3798</v>
      </c>
      <c r="F29" s="12">
        <f>E29/D29*100</f>
        <v>94.95</v>
      </c>
      <c r="G29" s="39" t="s">
        <v>160</v>
      </c>
      <c r="H29" s="43" t="s">
        <v>159</v>
      </c>
      <c r="I29" s="39" t="s">
        <v>103</v>
      </c>
      <c r="J29" s="36" t="s">
        <v>47</v>
      </c>
      <c r="K29" s="36"/>
      <c r="L29" s="22"/>
      <c r="M29" s="22"/>
      <c r="N29" s="22"/>
      <c r="O29" s="22"/>
      <c r="P29" s="22"/>
      <c r="Q29" s="22"/>
      <c r="R29" s="22"/>
    </row>
    <row r="30" spans="1:18" s="23" customFormat="1" x14ac:dyDescent="0.2">
      <c r="A30" s="57"/>
      <c r="B30" s="69"/>
      <c r="C30" s="26" t="s">
        <v>3</v>
      </c>
      <c r="D30" s="28">
        <v>4000</v>
      </c>
      <c r="E30" s="31">
        <v>3798</v>
      </c>
      <c r="F30" s="12">
        <f t="shared" ref="F30:F90" si="15">E30/D30*100</f>
        <v>94.95</v>
      </c>
      <c r="G30" s="39"/>
      <c r="H30" s="44"/>
      <c r="I30" s="39"/>
      <c r="J30" s="37"/>
      <c r="K30" s="37"/>
      <c r="L30" s="22"/>
      <c r="M30" s="22"/>
      <c r="N30" s="22"/>
      <c r="O30" s="22"/>
      <c r="P30" s="22"/>
      <c r="Q30" s="22"/>
      <c r="R30" s="22"/>
    </row>
    <row r="31" spans="1:18" s="23" customFormat="1" x14ac:dyDescent="0.2">
      <c r="A31" s="57"/>
      <c r="B31" s="69"/>
      <c r="C31" s="26" t="s">
        <v>4</v>
      </c>
      <c r="D31" s="28">
        <v>0</v>
      </c>
      <c r="E31" s="28">
        <v>0</v>
      </c>
      <c r="F31" s="12" t="s">
        <v>70</v>
      </c>
      <c r="G31" s="39"/>
      <c r="H31" s="44"/>
      <c r="I31" s="39"/>
      <c r="J31" s="37"/>
      <c r="K31" s="37"/>
      <c r="L31" s="22"/>
      <c r="M31" s="22"/>
      <c r="N31" s="22"/>
      <c r="O31" s="22"/>
      <c r="P31" s="22"/>
      <c r="Q31" s="22"/>
      <c r="R31" s="22"/>
    </row>
    <row r="32" spans="1:18" s="23" customFormat="1" x14ac:dyDescent="0.2">
      <c r="A32" s="57"/>
      <c r="B32" s="69"/>
      <c r="C32" s="26" t="s">
        <v>5</v>
      </c>
      <c r="D32" s="28">
        <v>0</v>
      </c>
      <c r="E32" s="28">
        <v>0</v>
      </c>
      <c r="F32" s="12" t="s">
        <v>70</v>
      </c>
      <c r="G32" s="39"/>
      <c r="H32" s="44"/>
      <c r="I32" s="39"/>
      <c r="J32" s="37"/>
      <c r="K32" s="37"/>
      <c r="L32" s="22"/>
      <c r="M32" s="22"/>
      <c r="N32" s="22"/>
      <c r="O32" s="22"/>
      <c r="P32" s="22"/>
      <c r="Q32" s="22"/>
      <c r="R32" s="22"/>
    </row>
    <row r="33" spans="1:18" s="23" customFormat="1" ht="87" customHeight="1" x14ac:dyDescent="0.2">
      <c r="A33" s="58"/>
      <c r="B33" s="70"/>
      <c r="C33" s="26" t="s">
        <v>6</v>
      </c>
      <c r="D33" s="28">
        <v>0</v>
      </c>
      <c r="E33" s="28">
        <v>0</v>
      </c>
      <c r="F33" s="12" t="s">
        <v>70</v>
      </c>
      <c r="G33" s="39"/>
      <c r="H33" s="45"/>
      <c r="I33" s="39"/>
      <c r="J33" s="38"/>
      <c r="K33" s="38"/>
      <c r="L33" s="22"/>
      <c r="M33" s="22"/>
      <c r="N33" s="22"/>
      <c r="O33" s="22"/>
      <c r="P33" s="22"/>
      <c r="Q33" s="22"/>
      <c r="R33" s="22"/>
    </row>
    <row r="34" spans="1:18" s="23" customFormat="1" hidden="1" x14ac:dyDescent="0.2">
      <c r="A34" s="56" t="s">
        <v>16</v>
      </c>
      <c r="B34" s="68" t="s">
        <v>15</v>
      </c>
      <c r="C34" s="26" t="s">
        <v>2</v>
      </c>
      <c r="D34" s="28">
        <f>SUM(D35:D38)</f>
        <v>0</v>
      </c>
      <c r="E34" s="28">
        <f t="shared" ref="E34" si="16">SUM(E35:E38)</f>
        <v>0</v>
      </c>
      <c r="F34" s="12"/>
      <c r="G34" s="39" t="s">
        <v>89</v>
      </c>
      <c r="H34" s="49"/>
      <c r="I34" s="39"/>
      <c r="J34" s="36" t="s">
        <v>47</v>
      </c>
      <c r="K34" s="36"/>
      <c r="L34" s="22"/>
      <c r="M34" s="22"/>
      <c r="N34" s="22"/>
      <c r="O34" s="22"/>
      <c r="P34" s="22"/>
      <c r="Q34" s="22"/>
      <c r="R34" s="22"/>
    </row>
    <row r="35" spans="1:18" s="23" customFormat="1" hidden="1" x14ac:dyDescent="0.2">
      <c r="A35" s="57"/>
      <c r="B35" s="69"/>
      <c r="C35" s="26" t="s">
        <v>3</v>
      </c>
      <c r="D35" s="28">
        <v>0</v>
      </c>
      <c r="E35" s="28">
        <v>0</v>
      </c>
      <c r="F35" s="12"/>
      <c r="G35" s="39"/>
      <c r="H35" s="49"/>
      <c r="I35" s="39"/>
      <c r="J35" s="37"/>
      <c r="K35" s="37"/>
      <c r="L35" s="22"/>
      <c r="M35" s="22"/>
      <c r="N35" s="22"/>
      <c r="O35" s="22"/>
      <c r="P35" s="22"/>
      <c r="Q35" s="22"/>
      <c r="R35" s="22"/>
    </row>
    <row r="36" spans="1:18" s="23" customFormat="1" hidden="1" x14ac:dyDescent="0.2">
      <c r="A36" s="57"/>
      <c r="B36" s="69"/>
      <c r="C36" s="26" t="s">
        <v>4</v>
      </c>
      <c r="D36" s="28">
        <v>0</v>
      </c>
      <c r="E36" s="28">
        <v>0</v>
      </c>
      <c r="F36" s="12"/>
      <c r="G36" s="39"/>
      <c r="H36" s="49"/>
      <c r="I36" s="39"/>
      <c r="J36" s="37"/>
      <c r="K36" s="37"/>
      <c r="L36" s="22"/>
      <c r="M36" s="22"/>
      <c r="N36" s="22"/>
      <c r="O36" s="22"/>
      <c r="P36" s="22"/>
      <c r="Q36" s="22"/>
      <c r="R36" s="22"/>
    </row>
    <row r="37" spans="1:18" s="23" customFormat="1" hidden="1" x14ac:dyDescent="0.2">
      <c r="A37" s="57"/>
      <c r="B37" s="69"/>
      <c r="C37" s="26" t="s">
        <v>5</v>
      </c>
      <c r="D37" s="28">
        <v>0</v>
      </c>
      <c r="E37" s="28">
        <v>0</v>
      </c>
      <c r="F37" s="12"/>
      <c r="G37" s="39"/>
      <c r="H37" s="49"/>
      <c r="I37" s="39"/>
      <c r="J37" s="37"/>
      <c r="K37" s="37"/>
      <c r="L37" s="22"/>
      <c r="M37" s="22"/>
      <c r="N37" s="22"/>
      <c r="O37" s="22"/>
      <c r="P37" s="22"/>
      <c r="Q37" s="22"/>
      <c r="R37" s="22"/>
    </row>
    <row r="38" spans="1:18" s="23" customFormat="1" hidden="1" x14ac:dyDescent="0.2">
      <c r="A38" s="58"/>
      <c r="B38" s="70"/>
      <c r="C38" s="26" t="s">
        <v>6</v>
      </c>
      <c r="D38" s="28">
        <v>0</v>
      </c>
      <c r="E38" s="28">
        <v>0</v>
      </c>
      <c r="F38" s="12"/>
      <c r="G38" s="39"/>
      <c r="H38" s="49"/>
      <c r="I38" s="39"/>
      <c r="J38" s="38"/>
      <c r="K38" s="38"/>
      <c r="L38" s="22"/>
      <c r="M38" s="22"/>
      <c r="N38" s="22"/>
      <c r="O38" s="22"/>
      <c r="P38" s="22"/>
      <c r="Q38" s="22"/>
      <c r="R38" s="22"/>
    </row>
    <row r="39" spans="1:18" s="23" customFormat="1" ht="11.25" hidden="1" customHeight="1" x14ac:dyDescent="0.2">
      <c r="A39" s="56" t="s">
        <v>93</v>
      </c>
      <c r="B39" s="68" t="s">
        <v>34</v>
      </c>
      <c r="C39" s="26" t="s">
        <v>2</v>
      </c>
      <c r="D39" s="28">
        <f>SUM(D40:D43)</f>
        <v>0</v>
      </c>
      <c r="E39" s="28">
        <f t="shared" ref="E39" si="17">SUM(E40:E43)</f>
        <v>0</v>
      </c>
      <c r="F39" s="12"/>
      <c r="G39" s="43" t="s">
        <v>94</v>
      </c>
      <c r="H39" s="43" t="s">
        <v>107</v>
      </c>
      <c r="I39" s="43"/>
      <c r="J39" s="36" t="s">
        <v>47</v>
      </c>
      <c r="K39" s="36" t="s">
        <v>108</v>
      </c>
      <c r="L39" s="22"/>
      <c r="M39" s="22"/>
      <c r="N39" s="22"/>
      <c r="O39" s="22"/>
      <c r="P39" s="22"/>
      <c r="Q39" s="22"/>
      <c r="R39" s="22"/>
    </row>
    <row r="40" spans="1:18" s="23" customFormat="1" hidden="1" x14ac:dyDescent="0.2">
      <c r="A40" s="57"/>
      <c r="B40" s="69"/>
      <c r="C40" s="26" t="s">
        <v>3</v>
      </c>
      <c r="D40" s="28">
        <v>0</v>
      </c>
      <c r="E40" s="28">
        <v>0</v>
      </c>
      <c r="F40" s="12"/>
      <c r="G40" s="44"/>
      <c r="H40" s="44"/>
      <c r="I40" s="44"/>
      <c r="J40" s="37"/>
      <c r="K40" s="37"/>
      <c r="L40" s="22"/>
      <c r="M40" s="22"/>
      <c r="N40" s="22"/>
      <c r="O40" s="22"/>
      <c r="P40" s="22"/>
      <c r="Q40" s="22"/>
      <c r="R40" s="22"/>
    </row>
    <row r="41" spans="1:18" s="23" customFormat="1" hidden="1" x14ac:dyDescent="0.2">
      <c r="A41" s="57"/>
      <c r="B41" s="69"/>
      <c r="C41" s="26" t="s">
        <v>4</v>
      </c>
      <c r="D41" s="28">
        <v>0</v>
      </c>
      <c r="E41" s="28">
        <v>0</v>
      </c>
      <c r="F41" s="12"/>
      <c r="G41" s="44"/>
      <c r="H41" s="44"/>
      <c r="I41" s="44"/>
      <c r="J41" s="37"/>
      <c r="K41" s="37"/>
      <c r="L41" s="22"/>
      <c r="M41" s="22"/>
      <c r="N41" s="22"/>
      <c r="O41" s="22"/>
      <c r="P41" s="22"/>
      <c r="Q41" s="22"/>
      <c r="R41" s="22"/>
    </row>
    <row r="42" spans="1:18" s="23" customFormat="1" hidden="1" x14ac:dyDescent="0.2">
      <c r="A42" s="57"/>
      <c r="B42" s="69"/>
      <c r="C42" s="26" t="s">
        <v>5</v>
      </c>
      <c r="D42" s="28">
        <v>0</v>
      </c>
      <c r="E42" s="28">
        <v>0</v>
      </c>
      <c r="F42" s="12" t="s">
        <v>70</v>
      </c>
      <c r="G42" s="44"/>
      <c r="H42" s="44"/>
      <c r="I42" s="44"/>
      <c r="J42" s="37"/>
      <c r="K42" s="37"/>
      <c r="L42" s="22"/>
      <c r="M42" s="22"/>
      <c r="N42" s="22"/>
      <c r="O42" s="22"/>
      <c r="P42" s="22"/>
      <c r="Q42" s="22"/>
      <c r="R42" s="22"/>
    </row>
    <row r="43" spans="1:18" s="23" customFormat="1" ht="54.75" hidden="1" customHeight="1" x14ac:dyDescent="0.2">
      <c r="A43" s="58"/>
      <c r="B43" s="70"/>
      <c r="C43" s="26" t="s">
        <v>6</v>
      </c>
      <c r="D43" s="28">
        <v>0</v>
      </c>
      <c r="E43" s="28">
        <v>0</v>
      </c>
      <c r="F43" s="12" t="s">
        <v>70</v>
      </c>
      <c r="G43" s="45"/>
      <c r="H43" s="45"/>
      <c r="I43" s="45"/>
      <c r="J43" s="38"/>
      <c r="K43" s="38"/>
      <c r="L43" s="22"/>
      <c r="M43" s="22"/>
      <c r="N43" s="22"/>
      <c r="O43" s="22"/>
      <c r="P43" s="22"/>
      <c r="Q43" s="22"/>
      <c r="R43" s="22"/>
    </row>
    <row r="44" spans="1:18" s="23" customFormat="1" x14ac:dyDescent="0.2">
      <c r="A44" s="56" t="s">
        <v>93</v>
      </c>
      <c r="B44" s="68" t="s">
        <v>35</v>
      </c>
      <c r="C44" s="26" t="s">
        <v>2</v>
      </c>
      <c r="D44" s="28">
        <f>SUM(D45:D48)</f>
        <v>50000</v>
      </c>
      <c r="E44" s="30">
        <f t="shared" ref="E44" si="18">SUM(E45:E48)</f>
        <v>26000</v>
      </c>
      <c r="F44" s="12">
        <f t="shared" si="15"/>
        <v>52</v>
      </c>
      <c r="G44" s="39" t="s">
        <v>90</v>
      </c>
      <c r="H44" s="43" t="s">
        <v>161</v>
      </c>
      <c r="I44" s="39" t="s">
        <v>138</v>
      </c>
      <c r="J44" s="36" t="s">
        <v>48</v>
      </c>
      <c r="K44" s="36"/>
      <c r="L44" s="22"/>
      <c r="M44" s="22"/>
      <c r="N44" s="22"/>
      <c r="O44" s="22"/>
      <c r="P44" s="22"/>
      <c r="Q44" s="22"/>
      <c r="R44" s="22"/>
    </row>
    <row r="45" spans="1:18" s="23" customFormat="1" x14ac:dyDescent="0.2">
      <c r="A45" s="57"/>
      <c r="B45" s="69"/>
      <c r="C45" s="26" t="s">
        <v>3</v>
      </c>
      <c r="D45" s="28">
        <v>0</v>
      </c>
      <c r="E45" s="28">
        <v>0</v>
      </c>
      <c r="F45" s="12" t="s">
        <v>70</v>
      </c>
      <c r="G45" s="39"/>
      <c r="H45" s="44"/>
      <c r="I45" s="39"/>
      <c r="J45" s="37"/>
      <c r="K45" s="37"/>
      <c r="L45" s="22"/>
      <c r="M45" s="22"/>
      <c r="N45" s="22"/>
      <c r="O45" s="22"/>
      <c r="P45" s="22"/>
      <c r="Q45" s="22"/>
      <c r="R45" s="22"/>
    </row>
    <row r="46" spans="1:18" s="23" customFormat="1" x14ac:dyDescent="0.2">
      <c r="A46" s="57"/>
      <c r="B46" s="69"/>
      <c r="C46" s="26" t="s">
        <v>4</v>
      </c>
      <c r="D46" s="28">
        <v>0</v>
      </c>
      <c r="E46" s="28">
        <v>0</v>
      </c>
      <c r="F46" s="12" t="s">
        <v>70</v>
      </c>
      <c r="G46" s="39"/>
      <c r="H46" s="44"/>
      <c r="I46" s="39"/>
      <c r="J46" s="37"/>
      <c r="K46" s="37"/>
      <c r="L46" s="22"/>
      <c r="M46" s="22"/>
      <c r="N46" s="22"/>
      <c r="O46" s="22"/>
      <c r="P46" s="22"/>
      <c r="Q46" s="22"/>
      <c r="R46" s="22"/>
    </row>
    <row r="47" spans="1:18" s="23" customFormat="1" x14ac:dyDescent="0.2">
      <c r="A47" s="57"/>
      <c r="B47" s="69"/>
      <c r="C47" s="26" t="s">
        <v>5</v>
      </c>
      <c r="D47" s="28">
        <v>0</v>
      </c>
      <c r="E47" s="28">
        <v>0</v>
      </c>
      <c r="F47" s="12" t="s">
        <v>70</v>
      </c>
      <c r="G47" s="39"/>
      <c r="H47" s="44"/>
      <c r="I47" s="39"/>
      <c r="J47" s="37"/>
      <c r="K47" s="37"/>
      <c r="L47" s="22"/>
      <c r="M47" s="22"/>
      <c r="N47" s="22"/>
      <c r="O47" s="22"/>
      <c r="P47" s="22"/>
      <c r="Q47" s="22"/>
      <c r="R47" s="22"/>
    </row>
    <row r="48" spans="1:18" s="23" customFormat="1" ht="87.75" customHeight="1" x14ac:dyDescent="0.2">
      <c r="A48" s="58"/>
      <c r="B48" s="70"/>
      <c r="C48" s="26" t="s">
        <v>6</v>
      </c>
      <c r="D48" s="28">
        <v>50000</v>
      </c>
      <c r="E48" s="31">
        <v>26000</v>
      </c>
      <c r="F48" s="12">
        <f t="shared" si="15"/>
        <v>52</v>
      </c>
      <c r="G48" s="39"/>
      <c r="H48" s="45"/>
      <c r="I48" s="39"/>
      <c r="J48" s="38"/>
      <c r="K48" s="38"/>
      <c r="L48" s="22"/>
      <c r="M48" s="22"/>
      <c r="N48" s="22"/>
      <c r="O48" s="22"/>
      <c r="P48" s="22"/>
      <c r="Q48" s="22"/>
      <c r="R48" s="22"/>
    </row>
    <row r="49" spans="1:18" ht="19.5" customHeight="1" x14ac:dyDescent="0.2">
      <c r="A49" s="50" t="s">
        <v>9</v>
      </c>
      <c r="B49" s="51" t="s">
        <v>111</v>
      </c>
      <c r="C49" s="26" t="s">
        <v>2</v>
      </c>
      <c r="D49" s="28">
        <f>SUM(D50:D53)</f>
        <v>168.1</v>
      </c>
      <c r="E49" s="30">
        <f t="shared" ref="E49" si="19">SUM(E50:E53)</f>
        <v>31.9</v>
      </c>
      <c r="F49" s="12">
        <f t="shared" si="15"/>
        <v>18.976799524092801</v>
      </c>
      <c r="G49" s="43" t="s">
        <v>70</v>
      </c>
      <c r="H49" s="10" t="s">
        <v>71</v>
      </c>
      <c r="I49" s="14">
        <f>COUNTA(I59)</f>
        <v>1</v>
      </c>
      <c r="J49" s="52" t="s">
        <v>49</v>
      </c>
      <c r="K49" s="36"/>
      <c r="L49" s="4"/>
      <c r="M49" s="4"/>
      <c r="N49" s="4"/>
      <c r="O49" s="4"/>
      <c r="P49" s="4"/>
      <c r="Q49" s="4"/>
      <c r="R49" s="4"/>
    </row>
    <row r="50" spans="1:18" ht="12" customHeight="1" x14ac:dyDescent="0.2">
      <c r="A50" s="50"/>
      <c r="B50" s="51"/>
      <c r="C50" s="26" t="s">
        <v>3</v>
      </c>
      <c r="D50" s="28">
        <f>D55+D60</f>
        <v>168.1</v>
      </c>
      <c r="E50" s="30">
        <f t="shared" ref="E50" si="20">E55+E60</f>
        <v>31.9</v>
      </c>
      <c r="F50" s="12">
        <f t="shared" si="15"/>
        <v>18.976799524092801</v>
      </c>
      <c r="G50" s="44"/>
      <c r="H50" s="10" t="s">
        <v>72</v>
      </c>
      <c r="I50" s="14">
        <f>COUNTIF(I59,"да")</f>
        <v>0</v>
      </c>
      <c r="J50" s="52"/>
      <c r="K50" s="37"/>
      <c r="L50" s="4"/>
      <c r="M50" s="4"/>
      <c r="N50" s="4"/>
      <c r="O50" s="4"/>
      <c r="P50" s="4"/>
      <c r="Q50" s="4"/>
      <c r="R50" s="4"/>
    </row>
    <row r="51" spans="1:18" x14ac:dyDescent="0.2">
      <c r="A51" s="50"/>
      <c r="B51" s="51"/>
      <c r="C51" s="26" t="s">
        <v>4</v>
      </c>
      <c r="D51" s="28">
        <f t="shared" ref="D51:E53" si="21">D56+D61</f>
        <v>0</v>
      </c>
      <c r="E51" s="28">
        <f t="shared" si="21"/>
        <v>0</v>
      </c>
      <c r="F51" s="12" t="s">
        <v>70</v>
      </c>
      <c r="G51" s="44"/>
      <c r="H51" s="10" t="s">
        <v>73</v>
      </c>
      <c r="I51" s="14">
        <f>COUNTIF(I59,"частично")</f>
        <v>1</v>
      </c>
      <c r="J51" s="52"/>
      <c r="K51" s="37"/>
      <c r="L51" s="4"/>
      <c r="M51" s="4"/>
      <c r="N51" s="4"/>
      <c r="O51" s="4"/>
      <c r="P51" s="4"/>
      <c r="Q51" s="4"/>
      <c r="R51" s="4"/>
    </row>
    <row r="52" spans="1:18" x14ac:dyDescent="0.2">
      <c r="A52" s="50"/>
      <c r="B52" s="51"/>
      <c r="C52" s="26" t="s">
        <v>5</v>
      </c>
      <c r="D52" s="28">
        <f t="shared" si="21"/>
        <v>0</v>
      </c>
      <c r="E52" s="28">
        <f t="shared" si="21"/>
        <v>0</v>
      </c>
      <c r="F52" s="12" t="s">
        <v>70</v>
      </c>
      <c r="G52" s="44"/>
      <c r="H52" s="10" t="s">
        <v>74</v>
      </c>
      <c r="I52" s="14">
        <f>COUNTIF(I59,"нет")</f>
        <v>0</v>
      </c>
      <c r="J52" s="52"/>
      <c r="K52" s="37"/>
      <c r="L52" s="4"/>
      <c r="M52" s="4"/>
      <c r="N52" s="4"/>
      <c r="O52" s="4"/>
      <c r="P52" s="4"/>
      <c r="Q52" s="4"/>
      <c r="R52" s="4"/>
    </row>
    <row r="53" spans="1:18" ht="21.75" customHeight="1" x14ac:dyDescent="0.2">
      <c r="A53" s="50"/>
      <c r="B53" s="51"/>
      <c r="C53" s="26" t="s">
        <v>6</v>
      </c>
      <c r="D53" s="28">
        <f t="shared" si="21"/>
        <v>0</v>
      </c>
      <c r="E53" s="28">
        <f t="shared" si="21"/>
        <v>0</v>
      </c>
      <c r="F53" s="12" t="s">
        <v>70</v>
      </c>
      <c r="G53" s="45"/>
      <c r="H53" s="10" t="s">
        <v>75</v>
      </c>
      <c r="I53" s="12">
        <f>I50/I49*100</f>
        <v>0</v>
      </c>
      <c r="J53" s="52"/>
      <c r="K53" s="38"/>
      <c r="L53" s="4"/>
      <c r="M53" s="4"/>
      <c r="N53" s="4"/>
      <c r="O53" s="4"/>
      <c r="P53" s="4"/>
      <c r="Q53" s="4"/>
      <c r="R53" s="4"/>
    </row>
    <row r="54" spans="1:18" hidden="1" x14ac:dyDescent="0.2">
      <c r="A54" s="56" t="s">
        <v>36</v>
      </c>
      <c r="B54" s="68" t="s">
        <v>54</v>
      </c>
      <c r="C54" s="26" t="s">
        <v>2</v>
      </c>
      <c r="D54" s="28">
        <f>SUM(D55:D58)</f>
        <v>0</v>
      </c>
      <c r="E54" s="28">
        <f t="shared" ref="E54" si="22">SUM(E55:E58)</f>
        <v>0</v>
      </c>
      <c r="F54" s="12" t="e">
        <f t="shared" si="15"/>
        <v>#DIV/0!</v>
      </c>
      <c r="G54" s="39" t="s">
        <v>95</v>
      </c>
      <c r="H54" s="43" t="s">
        <v>124</v>
      </c>
      <c r="I54" s="39" t="s">
        <v>104</v>
      </c>
      <c r="J54" s="36" t="s">
        <v>47</v>
      </c>
      <c r="K54" s="36" t="s">
        <v>105</v>
      </c>
      <c r="L54" s="4"/>
      <c r="M54" s="4"/>
      <c r="N54" s="4"/>
      <c r="O54" s="4"/>
      <c r="P54" s="4"/>
      <c r="Q54" s="4"/>
      <c r="R54" s="4"/>
    </row>
    <row r="55" spans="1:18" hidden="1" x14ac:dyDescent="0.2">
      <c r="A55" s="57"/>
      <c r="B55" s="69"/>
      <c r="C55" s="26" t="s">
        <v>3</v>
      </c>
      <c r="D55" s="28">
        <v>0</v>
      </c>
      <c r="E55" s="28">
        <v>0</v>
      </c>
      <c r="F55" s="12" t="e">
        <f t="shared" si="15"/>
        <v>#DIV/0!</v>
      </c>
      <c r="G55" s="39"/>
      <c r="H55" s="44"/>
      <c r="I55" s="39"/>
      <c r="J55" s="37"/>
      <c r="K55" s="37"/>
      <c r="L55" s="4"/>
      <c r="M55" s="4"/>
      <c r="N55" s="4"/>
      <c r="O55" s="4"/>
      <c r="P55" s="4"/>
      <c r="Q55" s="4"/>
      <c r="R55" s="4"/>
    </row>
    <row r="56" spans="1:18" hidden="1" x14ac:dyDescent="0.2">
      <c r="A56" s="57"/>
      <c r="B56" s="69"/>
      <c r="C56" s="26" t="s">
        <v>4</v>
      </c>
      <c r="D56" s="28">
        <v>0</v>
      </c>
      <c r="E56" s="28">
        <v>0</v>
      </c>
      <c r="F56" s="12" t="s">
        <v>70</v>
      </c>
      <c r="G56" s="39"/>
      <c r="H56" s="44"/>
      <c r="I56" s="39"/>
      <c r="J56" s="37"/>
      <c r="K56" s="37"/>
      <c r="L56" s="4"/>
      <c r="M56" s="4"/>
      <c r="N56" s="4"/>
      <c r="O56" s="4"/>
      <c r="P56" s="4"/>
      <c r="Q56" s="4"/>
      <c r="R56" s="4"/>
    </row>
    <row r="57" spans="1:18" hidden="1" x14ac:dyDescent="0.2">
      <c r="A57" s="57"/>
      <c r="B57" s="69"/>
      <c r="C57" s="26" t="s">
        <v>5</v>
      </c>
      <c r="D57" s="28">
        <v>0</v>
      </c>
      <c r="E57" s="28">
        <v>0</v>
      </c>
      <c r="F57" s="12" t="s">
        <v>70</v>
      </c>
      <c r="G57" s="39"/>
      <c r="H57" s="44"/>
      <c r="I57" s="39"/>
      <c r="J57" s="37"/>
      <c r="K57" s="37"/>
      <c r="L57" s="4"/>
      <c r="M57" s="4"/>
      <c r="N57" s="4"/>
      <c r="O57" s="4"/>
      <c r="P57" s="4"/>
      <c r="Q57" s="4"/>
      <c r="R57" s="4"/>
    </row>
    <row r="58" spans="1:18" ht="92.25" hidden="1" customHeight="1" x14ac:dyDescent="0.2">
      <c r="A58" s="58"/>
      <c r="B58" s="70"/>
      <c r="C58" s="26" t="s">
        <v>6</v>
      </c>
      <c r="D58" s="28">
        <v>0</v>
      </c>
      <c r="E58" s="28">
        <v>0</v>
      </c>
      <c r="F58" s="12" t="s">
        <v>70</v>
      </c>
      <c r="G58" s="39"/>
      <c r="H58" s="45"/>
      <c r="I58" s="39"/>
      <c r="J58" s="38"/>
      <c r="K58" s="38"/>
      <c r="L58" s="4"/>
      <c r="M58" s="4"/>
      <c r="N58" s="4"/>
      <c r="O58" s="4"/>
      <c r="P58" s="4"/>
      <c r="Q58" s="4"/>
      <c r="R58" s="4"/>
    </row>
    <row r="59" spans="1:18" s="23" customFormat="1" x14ac:dyDescent="0.2">
      <c r="A59" s="56" t="s">
        <v>36</v>
      </c>
      <c r="B59" s="68" t="s">
        <v>37</v>
      </c>
      <c r="C59" s="26" t="s">
        <v>2</v>
      </c>
      <c r="D59" s="28">
        <f>SUM(D60:D63)</f>
        <v>168.1</v>
      </c>
      <c r="E59" s="30">
        <f t="shared" ref="E59" si="23">SUM(E60:E63)</f>
        <v>31.9</v>
      </c>
      <c r="F59" s="12">
        <f t="shared" si="15"/>
        <v>18.976799524092801</v>
      </c>
      <c r="G59" s="39" t="s">
        <v>96</v>
      </c>
      <c r="H59" s="43" t="s">
        <v>162</v>
      </c>
      <c r="I59" s="39" t="s">
        <v>138</v>
      </c>
      <c r="J59" s="36" t="s">
        <v>49</v>
      </c>
      <c r="K59" s="36" t="s">
        <v>144</v>
      </c>
      <c r="L59" s="22"/>
      <c r="M59" s="22"/>
      <c r="N59" s="22"/>
      <c r="O59" s="22"/>
      <c r="P59" s="22"/>
      <c r="Q59" s="22"/>
      <c r="R59" s="22"/>
    </row>
    <row r="60" spans="1:18" s="23" customFormat="1" x14ac:dyDescent="0.2">
      <c r="A60" s="57"/>
      <c r="B60" s="69"/>
      <c r="C60" s="26" t="s">
        <v>3</v>
      </c>
      <c r="D60" s="28">
        <v>168.1</v>
      </c>
      <c r="E60" s="31">
        <v>31.9</v>
      </c>
      <c r="F60" s="12">
        <f t="shared" si="15"/>
        <v>18.976799524092801</v>
      </c>
      <c r="G60" s="39"/>
      <c r="H60" s="44"/>
      <c r="I60" s="39"/>
      <c r="J60" s="37"/>
      <c r="K60" s="37"/>
      <c r="L60" s="22"/>
      <c r="M60" s="22"/>
      <c r="N60" s="22"/>
      <c r="O60" s="22"/>
      <c r="P60" s="22"/>
      <c r="Q60" s="22"/>
      <c r="R60" s="22"/>
    </row>
    <row r="61" spans="1:18" s="23" customFormat="1" x14ac:dyDescent="0.2">
      <c r="A61" s="57"/>
      <c r="B61" s="69"/>
      <c r="C61" s="26" t="s">
        <v>4</v>
      </c>
      <c r="D61" s="28">
        <v>0</v>
      </c>
      <c r="E61" s="28">
        <v>0</v>
      </c>
      <c r="F61" s="12" t="s">
        <v>70</v>
      </c>
      <c r="G61" s="39"/>
      <c r="H61" s="44"/>
      <c r="I61" s="39"/>
      <c r="J61" s="37"/>
      <c r="K61" s="37"/>
      <c r="L61" s="22"/>
      <c r="M61" s="22"/>
      <c r="N61" s="22"/>
      <c r="O61" s="22"/>
      <c r="P61" s="22"/>
      <c r="Q61" s="22"/>
      <c r="R61" s="22"/>
    </row>
    <row r="62" spans="1:18" s="23" customFormat="1" x14ac:dyDescent="0.2">
      <c r="A62" s="57"/>
      <c r="B62" s="69"/>
      <c r="C62" s="26" t="s">
        <v>5</v>
      </c>
      <c r="D62" s="28">
        <v>0</v>
      </c>
      <c r="E62" s="28">
        <v>0</v>
      </c>
      <c r="F62" s="12" t="s">
        <v>70</v>
      </c>
      <c r="G62" s="39"/>
      <c r="H62" s="44"/>
      <c r="I62" s="39"/>
      <c r="J62" s="37"/>
      <c r="K62" s="37"/>
      <c r="L62" s="22"/>
      <c r="M62" s="22"/>
      <c r="N62" s="22"/>
      <c r="O62" s="22"/>
      <c r="P62" s="22"/>
      <c r="Q62" s="22"/>
      <c r="R62" s="22"/>
    </row>
    <row r="63" spans="1:18" s="23" customFormat="1" ht="90" customHeight="1" x14ac:dyDescent="0.2">
      <c r="A63" s="58"/>
      <c r="B63" s="70"/>
      <c r="C63" s="26" t="s">
        <v>6</v>
      </c>
      <c r="D63" s="28">
        <v>0</v>
      </c>
      <c r="E63" s="28">
        <v>0</v>
      </c>
      <c r="F63" s="12" t="s">
        <v>70</v>
      </c>
      <c r="G63" s="39"/>
      <c r="H63" s="45"/>
      <c r="I63" s="39"/>
      <c r="J63" s="38"/>
      <c r="K63" s="38"/>
      <c r="L63" s="22"/>
      <c r="M63" s="22"/>
      <c r="N63" s="22"/>
      <c r="O63" s="22"/>
      <c r="P63" s="22"/>
      <c r="Q63" s="22"/>
      <c r="R63" s="22"/>
    </row>
    <row r="64" spans="1:18" s="21" customFormat="1" ht="23.25" customHeight="1" x14ac:dyDescent="0.15">
      <c r="A64" s="53" t="s">
        <v>28</v>
      </c>
      <c r="B64" s="65" t="s">
        <v>27</v>
      </c>
      <c r="C64" s="27" t="s">
        <v>2</v>
      </c>
      <c r="D64" s="16">
        <f>SUM(D65:D68)</f>
        <v>66570.100000000006</v>
      </c>
      <c r="E64" s="16">
        <f t="shared" ref="E64" si="24">SUM(E65:E68)</f>
        <v>35176.1</v>
      </c>
      <c r="F64" s="17">
        <f t="shared" si="15"/>
        <v>52.840689739087068</v>
      </c>
      <c r="G64" s="46" t="s">
        <v>70</v>
      </c>
      <c r="H64" s="18" t="s">
        <v>71</v>
      </c>
      <c r="I64" s="19">
        <f>I69+I89</f>
        <v>6</v>
      </c>
      <c r="J64" s="55" t="s">
        <v>121</v>
      </c>
      <c r="K64" s="40"/>
      <c r="L64" s="20"/>
      <c r="M64" s="20"/>
      <c r="N64" s="20"/>
      <c r="O64" s="20"/>
      <c r="P64" s="20"/>
      <c r="Q64" s="20"/>
      <c r="R64" s="20"/>
    </row>
    <row r="65" spans="1:18" s="21" customFormat="1" ht="18.75" customHeight="1" x14ac:dyDescent="0.15">
      <c r="A65" s="53"/>
      <c r="B65" s="66"/>
      <c r="C65" s="27" t="s">
        <v>3</v>
      </c>
      <c r="D65" s="16">
        <f>D70+D90</f>
        <v>66570.100000000006</v>
      </c>
      <c r="E65" s="16">
        <f t="shared" ref="E65" si="25">E70+E90</f>
        <v>35176.1</v>
      </c>
      <c r="F65" s="17">
        <f t="shared" si="15"/>
        <v>52.840689739087068</v>
      </c>
      <c r="G65" s="47"/>
      <c r="H65" s="18" t="s">
        <v>72</v>
      </c>
      <c r="I65" s="19">
        <f t="shared" ref="I65:I67" si="26">I70+I90</f>
        <v>0</v>
      </c>
      <c r="J65" s="55"/>
      <c r="K65" s="41"/>
      <c r="L65" s="20"/>
      <c r="M65" s="20"/>
      <c r="N65" s="20"/>
      <c r="O65" s="20"/>
      <c r="P65" s="20"/>
      <c r="Q65" s="20"/>
      <c r="R65" s="20"/>
    </row>
    <row r="66" spans="1:18" s="21" customFormat="1" ht="13.5" customHeight="1" x14ac:dyDescent="0.15">
      <c r="A66" s="53"/>
      <c r="B66" s="66"/>
      <c r="C66" s="27" t="s">
        <v>4</v>
      </c>
      <c r="D66" s="16">
        <f t="shared" ref="D66:E68" si="27">D71+D91</f>
        <v>0</v>
      </c>
      <c r="E66" s="16">
        <f t="shared" si="27"/>
        <v>0</v>
      </c>
      <c r="F66" s="17" t="s">
        <v>70</v>
      </c>
      <c r="G66" s="47"/>
      <c r="H66" s="18" t="s">
        <v>73</v>
      </c>
      <c r="I66" s="19">
        <f t="shared" si="26"/>
        <v>6</v>
      </c>
      <c r="J66" s="55"/>
      <c r="K66" s="41"/>
      <c r="L66" s="20"/>
      <c r="M66" s="20"/>
      <c r="N66" s="20"/>
      <c r="O66" s="20"/>
      <c r="P66" s="20"/>
      <c r="Q66" s="20"/>
      <c r="R66" s="20"/>
    </row>
    <row r="67" spans="1:18" s="21" customFormat="1" ht="13.9" customHeight="1" x14ac:dyDescent="0.15">
      <c r="A67" s="53"/>
      <c r="B67" s="66"/>
      <c r="C67" s="27" t="s">
        <v>5</v>
      </c>
      <c r="D67" s="16">
        <f t="shared" si="27"/>
        <v>0</v>
      </c>
      <c r="E67" s="16">
        <f t="shared" si="27"/>
        <v>0</v>
      </c>
      <c r="F67" s="17" t="s">
        <v>70</v>
      </c>
      <c r="G67" s="47"/>
      <c r="H67" s="18" t="s">
        <v>74</v>
      </c>
      <c r="I67" s="19">
        <f t="shared" si="26"/>
        <v>0</v>
      </c>
      <c r="J67" s="55"/>
      <c r="K67" s="41"/>
      <c r="L67" s="20"/>
      <c r="M67" s="20"/>
      <c r="N67" s="20"/>
      <c r="O67" s="20"/>
      <c r="P67" s="20"/>
      <c r="Q67" s="20"/>
      <c r="R67" s="20"/>
    </row>
    <row r="68" spans="1:18" s="21" customFormat="1" ht="21.75" customHeight="1" x14ac:dyDescent="0.15">
      <c r="A68" s="53"/>
      <c r="B68" s="67"/>
      <c r="C68" s="27" t="s">
        <v>6</v>
      </c>
      <c r="D68" s="16">
        <f t="shared" si="27"/>
        <v>0</v>
      </c>
      <c r="E68" s="16">
        <f t="shared" si="27"/>
        <v>0</v>
      </c>
      <c r="F68" s="17" t="s">
        <v>70</v>
      </c>
      <c r="G68" s="48"/>
      <c r="H68" s="18" t="s">
        <v>75</v>
      </c>
      <c r="I68" s="17">
        <f>I65/I64*100</f>
        <v>0</v>
      </c>
      <c r="J68" s="55"/>
      <c r="K68" s="42"/>
      <c r="L68" s="20"/>
      <c r="M68" s="20"/>
      <c r="N68" s="20"/>
      <c r="O68" s="20"/>
      <c r="P68" s="20"/>
      <c r="Q68" s="20"/>
      <c r="R68" s="20"/>
    </row>
    <row r="69" spans="1:18" ht="22.5" customHeight="1" x14ac:dyDescent="0.2">
      <c r="A69" s="50" t="s">
        <v>10</v>
      </c>
      <c r="B69" s="59" t="s">
        <v>112</v>
      </c>
      <c r="C69" s="26" t="s">
        <v>2</v>
      </c>
      <c r="D69" s="28">
        <f>SUM(D70:D73)</f>
        <v>33723.699999999997</v>
      </c>
      <c r="E69" s="30">
        <f t="shared" ref="E69" si="28">SUM(E70:E73)</f>
        <v>7966.9</v>
      </c>
      <c r="F69" s="12">
        <f t="shared" si="15"/>
        <v>23.62403888066849</v>
      </c>
      <c r="G69" s="43" t="s">
        <v>70</v>
      </c>
      <c r="H69" s="10" t="s">
        <v>71</v>
      </c>
      <c r="I69" s="14">
        <f>COUNTA(I74:I88)</f>
        <v>3</v>
      </c>
      <c r="J69" s="52" t="s">
        <v>50</v>
      </c>
      <c r="K69" s="36"/>
      <c r="L69" s="4"/>
      <c r="M69" s="4"/>
      <c r="N69" s="4"/>
      <c r="O69" s="4"/>
      <c r="P69" s="4"/>
      <c r="Q69" s="4"/>
      <c r="R69" s="4"/>
    </row>
    <row r="70" spans="1:18" ht="15" customHeight="1" x14ac:dyDescent="0.2">
      <c r="A70" s="50"/>
      <c r="B70" s="60"/>
      <c r="C70" s="26" t="s">
        <v>3</v>
      </c>
      <c r="D70" s="28">
        <f>D75+D80+D85</f>
        <v>33723.699999999997</v>
      </c>
      <c r="E70" s="30">
        <f t="shared" ref="E70" si="29">E75+E80+E85</f>
        <v>7966.9</v>
      </c>
      <c r="F70" s="12">
        <f t="shared" si="15"/>
        <v>23.62403888066849</v>
      </c>
      <c r="G70" s="44"/>
      <c r="H70" s="10" t="s">
        <v>72</v>
      </c>
      <c r="I70" s="14">
        <f>COUNTIF(I74:I88,"да")</f>
        <v>0</v>
      </c>
      <c r="J70" s="52"/>
      <c r="K70" s="37"/>
      <c r="L70" s="4"/>
      <c r="M70" s="4"/>
      <c r="N70" s="4"/>
      <c r="O70" s="4"/>
      <c r="P70" s="4"/>
      <c r="Q70" s="4"/>
      <c r="R70" s="4"/>
    </row>
    <row r="71" spans="1:18" ht="13.5" customHeight="1" x14ac:dyDescent="0.2">
      <c r="A71" s="50"/>
      <c r="B71" s="60"/>
      <c r="C71" s="26" t="s">
        <v>4</v>
      </c>
      <c r="D71" s="28">
        <f t="shared" ref="D71:E73" si="30">D76+D81+D86</f>
        <v>0</v>
      </c>
      <c r="E71" s="30">
        <f t="shared" si="30"/>
        <v>0</v>
      </c>
      <c r="F71" s="12" t="s">
        <v>70</v>
      </c>
      <c r="G71" s="44"/>
      <c r="H71" s="10" t="s">
        <v>73</v>
      </c>
      <c r="I71" s="14">
        <f>COUNTIF(I74:I88,"частично")</f>
        <v>3</v>
      </c>
      <c r="J71" s="52"/>
      <c r="K71" s="37"/>
      <c r="L71" s="4"/>
      <c r="M71" s="4"/>
      <c r="N71" s="4"/>
      <c r="O71" s="4"/>
      <c r="P71" s="4"/>
      <c r="Q71" s="4"/>
      <c r="R71" s="4"/>
    </row>
    <row r="72" spans="1:18" ht="14.25" customHeight="1" x14ac:dyDescent="0.2">
      <c r="A72" s="50"/>
      <c r="B72" s="60"/>
      <c r="C72" s="26" t="s">
        <v>5</v>
      </c>
      <c r="D72" s="28">
        <f t="shared" si="30"/>
        <v>0</v>
      </c>
      <c r="E72" s="28">
        <f t="shared" si="30"/>
        <v>0</v>
      </c>
      <c r="F72" s="12" t="s">
        <v>70</v>
      </c>
      <c r="G72" s="44"/>
      <c r="H72" s="10" t="s">
        <v>74</v>
      </c>
      <c r="I72" s="14">
        <f>COUNTIF(I74:I88,"нет")</f>
        <v>0</v>
      </c>
      <c r="J72" s="52"/>
      <c r="K72" s="37"/>
      <c r="L72" s="4"/>
      <c r="M72" s="4"/>
      <c r="N72" s="4"/>
      <c r="O72" s="4"/>
      <c r="P72" s="4"/>
      <c r="Q72" s="4"/>
      <c r="R72" s="4"/>
    </row>
    <row r="73" spans="1:18" ht="22.5" customHeight="1" x14ac:dyDescent="0.2">
      <c r="A73" s="50"/>
      <c r="B73" s="61"/>
      <c r="C73" s="26" t="s">
        <v>6</v>
      </c>
      <c r="D73" s="28">
        <f>D78+D83+D88</f>
        <v>0</v>
      </c>
      <c r="E73" s="28">
        <f t="shared" si="30"/>
        <v>0</v>
      </c>
      <c r="F73" s="12" t="s">
        <v>70</v>
      </c>
      <c r="G73" s="45"/>
      <c r="H73" s="10" t="s">
        <v>75</v>
      </c>
      <c r="I73" s="12">
        <f>I70/I69*100</f>
        <v>0</v>
      </c>
      <c r="J73" s="52"/>
      <c r="K73" s="38"/>
      <c r="L73" s="4"/>
      <c r="M73" s="4"/>
      <c r="N73" s="4"/>
      <c r="O73" s="4"/>
      <c r="P73" s="4"/>
      <c r="Q73" s="4"/>
      <c r="R73" s="4"/>
    </row>
    <row r="74" spans="1:18" s="23" customFormat="1" x14ac:dyDescent="0.2">
      <c r="A74" s="56" t="s">
        <v>17</v>
      </c>
      <c r="B74" s="59" t="s">
        <v>38</v>
      </c>
      <c r="C74" s="26" t="s">
        <v>2</v>
      </c>
      <c r="D74" s="28">
        <f>SUM(D75:D78)</f>
        <v>10469.200000000001</v>
      </c>
      <c r="E74" s="31">
        <f t="shared" ref="E74" si="31">SUM(E75:E78)</f>
        <v>1477.2</v>
      </c>
      <c r="F74" s="12">
        <f t="shared" si="15"/>
        <v>14.109960646467734</v>
      </c>
      <c r="G74" s="43" t="s">
        <v>168</v>
      </c>
      <c r="H74" s="43" t="s">
        <v>169</v>
      </c>
      <c r="I74" s="39" t="s">
        <v>138</v>
      </c>
      <c r="J74" s="36" t="s">
        <v>50</v>
      </c>
      <c r="K74" s="36" t="s">
        <v>181</v>
      </c>
      <c r="L74" s="22"/>
      <c r="M74" s="22"/>
      <c r="N74" s="22"/>
      <c r="O74" s="22"/>
      <c r="P74" s="22"/>
      <c r="Q74" s="22"/>
      <c r="R74" s="22"/>
    </row>
    <row r="75" spans="1:18" s="23" customFormat="1" x14ac:dyDescent="0.2">
      <c r="A75" s="57"/>
      <c r="B75" s="60"/>
      <c r="C75" s="26" t="s">
        <v>3</v>
      </c>
      <c r="D75" s="28">
        <v>10469.200000000001</v>
      </c>
      <c r="E75" s="31">
        <v>1477.2</v>
      </c>
      <c r="F75" s="12">
        <f t="shared" si="15"/>
        <v>14.109960646467734</v>
      </c>
      <c r="G75" s="44"/>
      <c r="H75" s="44"/>
      <c r="I75" s="39"/>
      <c r="J75" s="37"/>
      <c r="K75" s="37"/>
      <c r="L75" s="22"/>
      <c r="M75" s="22"/>
      <c r="N75" s="22"/>
      <c r="O75" s="22"/>
      <c r="P75" s="22"/>
      <c r="Q75" s="22"/>
      <c r="R75" s="22"/>
    </row>
    <row r="76" spans="1:18" s="23" customFormat="1" x14ac:dyDescent="0.2">
      <c r="A76" s="57"/>
      <c r="B76" s="60"/>
      <c r="C76" s="26" t="s">
        <v>4</v>
      </c>
      <c r="D76" s="28">
        <v>0</v>
      </c>
      <c r="E76" s="31">
        <v>0</v>
      </c>
      <c r="F76" s="12" t="s">
        <v>70</v>
      </c>
      <c r="G76" s="44"/>
      <c r="H76" s="44"/>
      <c r="I76" s="39"/>
      <c r="J76" s="37"/>
      <c r="K76" s="37"/>
      <c r="L76" s="22"/>
      <c r="M76" s="22"/>
      <c r="N76" s="22"/>
      <c r="O76" s="22"/>
      <c r="P76" s="22"/>
      <c r="Q76" s="22"/>
      <c r="R76" s="22"/>
    </row>
    <row r="77" spans="1:18" s="23" customFormat="1" x14ac:dyDescent="0.2">
      <c r="A77" s="57"/>
      <c r="B77" s="60"/>
      <c r="C77" s="26" t="s">
        <v>5</v>
      </c>
      <c r="D77" s="28">
        <v>0</v>
      </c>
      <c r="E77" s="31">
        <v>0</v>
      </c>
      <c r="F77" s="12" t="s">
        <v>70</v>
      </c>
      <c r="G77" s="44"/>
      <c r="H77" s="44"/>
      <c r="I77" s="39"/>
      <c r="J77" s="37"/>
      <c r="K77" s="37"/>
      <c r="L77" s="22"/>
      <c r="M77" s="22"/>
      <c r="N77" s="22"/>
      <c r="O77" s="22"/>
      <c r="P77" s="22"/>
      <c r="Q77" s="22"/>
      <c r="R77" s="22"/>
    </row>
    <row r="78" spans="1:18" s="23" customFormat="1" ht="249" customHeight="1" x14ac:dyDescent="0.2">
      <c r="A78" s="58"/>
      <c r="B78" s="61"/>
      <c r="C78" s="26" t="s">
        <v>6</v>
      </c>
      <c r="D78" s="28">
        <v>0</v>
      </c>
      <c r="E78" s="31">
        <v>0</v>
      </c>
      <c r="F78" s="12" t="s">
        <v>70</v>
      </c>
      <c r="G78" s="45"/>
      <c r="H78" s="45"/>
      <c r="I78" s="39"/>
      <c r="J78" s="38"/>
      <c r="K78" s="38"/>
      <c r="L78" s="22"/>
      <c r="M78" s="22"/>
      <c r="N78" s="22"/>
      <c r="O78" s="22"/>
      <c r="P78" s="22"/>
      <c r="Q78" s="22"/>
      <c r="R78" s="22"/>
    </row>
    <row r="79" spans="1:18" s="23" customFormat="1" ht="11.25" customHeight="1" x14ac:dyDescent="0.2">
      <c r="A79" s="56" t="s">
        <v>18</v>
      </c>
      <c r="B79" s="59" t="s">
        <v>40</v>
      </c>
      <c r="C79" s="26" t="s">
        <v>2</v>
      </c>
      <c r="D79" s="28">
        <f>SUM(D80:D83)</f>
        <v>16240</v>
      </c>
      <c r="E79" s="31">
        <f t="shared" ref="E79" si="32">SUM(E80:E83)</f>
        <v>533.29999999999995</v>
      </c>
      <c r="F79" s="12">
        <f t="shared" si="15"/>
        <v>3.283866995073891</v>
      </c>
      <c r="G79" s="52" t="s">
        <v>171</v>
      </c>
      <c r="H79" s="52" t="s">
        <v>172</v>
      </c>
      <c r="I79" s="39" t="s">
        <v>138</v>
      </c>
      <c r="J79" s="36" t="s">
        <v>139</v>
      </c>
      <c r="K79" s="36" t="s">
        <v>180</v>
      </c>
      <c r="L79" s="22"/>
      <c r="M79" s="22"/>
      <c r="N79" s="22"/>
      <c r="O79" s="22"/>
      <c r="P79" s="22"/>
      <c r="Q79" s="22"/>
      <c r="R79" s="22"/>
    </row>
    <row r="80" spans="1:18" s="23" customFormat="1" ht="11.25" customHeight="1" x14ac:dyDescent="0.2">
      <c r="A80" s="57"/>
      <c r="B80" s="60"/>
      <c r="C80" s="26" t="s">
        <v>3</v>
      </c>
      <c r="D80" s="28">
        <v>16240</v>
      </c>
      <c r="E80" s="31">
        <v>533.29999999999995</v>
      </c>
      <c r="F80" s="12">
        <f t="shared" si="15"/>
        <v>3.283866995073891</v>
      </c>
      <c r="G80" s="52"/>
      <c r="H80" s="52"/>
      <c r="I80" s="39"/>
      <c r="J80" s="37"/>
      <c r="K80" s="37"/>
      <c r="L80" s="22"/>
      <c r="M80" s="22"/>
      <c r="N80" s="22"/>
      <c r="O80" s="22"/>
      <c r="P80" s="22"/>
      <c r="Q80" s="22"/>
      <c r="R80" s="22"/>
    </row>
    <row r="81" spans="1:21" s="23" customFormat="1" ht="11.25" customHeight="1" x14ac:dyDescent="0.2">
      <c r="A81" s="57"/>
      <c r="B81" s="60"/>
      <c r="C81" s="26" t="s">
        <v>4</v>
      </c>
      <c r="D81" s="28">
        <v>0</v>
      </c>
      <c r="E81" s="31">
        <v>0</v>
      </c>
      <c r="F81" s="12" t="s">
        <v>70</v>
      </c>
      <c r="G81" s="52"/>
      <c r="H81" s="52"/>
      <c r="I81" s="39"/>
      <c r="J81" s="37"/>
      <c r="K81" s="37"/>
      <c r="L81" s="22"/>
      <c r="M81" s="22"/>
      <c r="N81" s="22"/>
      <c r="O81" s="22"/>
      <c r="P81" s="22"/>
      <c r="Q81" s="22"/>
      <c r="R81" s="22"/>
    </row>
    <row r="82" spans="1:21" s="23" customFormat="1" ht="39" customHeight="1" x14ac:dyDescent="0.2">
      <c r="A82" s="57"/>
      <c r="B82" s="60"/>
      <c r="C82" s="26" t="s">
        <v>5</v>
      </c>
      <c r="D82" s="28">
        <v>0</v>
      </c>
      <c r="E82" s="31">
        <v>0</v>
      </c>
      <c r="F82" s="12" t="s">
        <v>70</v>
      </c>
      <c r="G82" s="52"/>
      <c r="H82" s="52"/>
      <c r="I82" s="39"/>
      <c r="J82" s="37"/>
      <c r="K82" s="37"/>
      <c r="L82" s="22"/>
      <c r="M82" s="22"/>
      <c r="N82" s="22"/>
      <c r="O82" s="22"/>
      <c r="P82" s="22"/>
      <c r="Q82" s="22"/>
      <c r="R82" s="22"/>
    </row>
    <row r="83" spans="1:21" s="23" customFormat="1" ht="54.75" customHeight="1" x14ac:dyDescent="0.2">
      <c r="A83" s="58"/>
      <c r="B83" s="61"/>
      <c r="C83" s="26" t="s">
        <v>6</v>
      </c>
      <c r="D83" s="28">
        <v>0</v>
      </c>
      <c r="E83" s="31">
        <v>0</v>
      </c>
      <c r="F83" s="12" t="s">
        <v>70</v>
      </c>
      <c r="G83" s="52"/>
      <c r="H83" s="52"/>
      <c r="I83" s="39"/>
      <c r="J83" s="38"/>
      <c r="K83" s="38"/>
      <c r="L83" s="22"/>
      <c r="M83" s="22"/>
      <c r="N83" s="22"/>
      <c r="O83" s="22"/>
      <c r="P83" s="22"/>
      <c r="Q83" s="22"/>
      <c r="R83" s="22"/>
    </row>
    <row r="84" spans="1:21" s="23" customFormat="1" x14ac:dyDescent="0.2">
      <c r="A84" s="56" t="s">
        <v>39</v>
      </c>
      <c r="B84" s="59" t="s">
        <v>41</v>
      </c>
      <c r="C84" s="26" t="s">
        <v>2</v>
      </c>
      <c r="D84" s="28">
        <f>SUM(D85:D88)</f>
        <v>7014.5</v>
      </c>
      <c r="E84" s="31">
        <f t="shared" ref="E84" si="33">SUM(E85:E88)</f>
        <v>5956.4</v>
      </c>
      <c r="F84" s="12">
        <f t="shared" si="15"/>
        <v>84.915532112053597</v>
      </c>
      <c r="G84" s="43" t="s">
        <v>142</v>
      </c>
      <c r="H84" s="43" t="s">
        <v>170</v>
      </c>
      <c r="I84" s="43" t="s">
        <v>138</v>
      </c>
      <c r="J84" s="36" t="s">
        <v>50</v>
      </c>
      <c r="K84" s="36"/>
      <c r="L84" s="22"/>
      <c r="M84" s="22"/>
      <c r="N84" s="22"/>
      <c r="O84" s="22"/>
      <c r="P84" s="22"/>
      <c r="Q84" s="22"/>
      <c r="R84" s="22"/>
    </row>
    <row r="85" spans="1:21" s="23" customFormat="1" x14ac:dyDescent="0.2">
      <c r="A85" s="57"/>
      <c r="B85" s="60"/>
      <c r="C85" s="26" t="s">
        <v>3</v>
      </c>
      <c r="D85" s="28">
        <v>7014.5</v>
      </c>
      <c r="E85" s="31">
        <v>5956.4</v>
      </c>
      <c r="F85" s="12">
        <f t="shared" si="15"/>
        <v>84.915532112053597</v>
      </c>
      <c r="G85" s="44"/>
      <c r="H85" s="44"/>
      <c r="I85" s="44"/>
      <c r="J85" s="37"/>
      <c r="K85" s="37"/>
      <c r="L85" s="22"/>
      <c r="M85" s="22"/>
      <c r="N85" s="22"/>
      <c r="O85" s="22"/>
      <c r="P85" s="22"/>
      <c r="Q85" s="22"/>
      <c r="R85" s="22"/>
    </row>
    <row r="86" spans="1:21" s="23" customFormat="1" x14ac:dyDescent="0.2">
      <c r="A86" s="57"/>
      <c r="B86" s="60"/>
      <c r="C86" s="26" t="s">
        <v>4</v>
      </c>
      <c r="D86" s="28">
        <v>0</v>
      </c>
      <c r="E86" s="31">
        <v>0</v>
      </c>
      <c r="F86" s="12" t="s">
        <v>70</v>
      </c>
      <c r="G86" s="44"/>
      <c r="H86" s="44"/>
      <c r="I86" s="44"/>
      <c r="J86" s="37"/>
      <c r="K86" s="37"/>
      <c r="L86" s="22"/>
      <c r="M86" s="22"/>
      <c r="N86" s="22"/>
      <c r="O86" s="22"/>
      <c r="P86" s="22"/>
      <c r="Q86" s="22"/>
      <c r="R86" s="22"/>
    </row>
    <row r="87" spans="1:21" s="23" customFormat="1" x14ac:dyDescent="0.2">
      <c r="A87" s="57"/>
      <c r="B87" s="60"/>
      <c r="C87" s="26" t="s">
        <v>5</v>
      </c>
      <c r="D87" s="28">
        <v>0</v>
      </c>
      <c r="E87" s="31">
        <v>0</v>
      </c>
      <c r="F87" s="12" t="s">
        <v>70</v>
      </c>
      <c r="G87" s="44"/>
      <c r="H87" s="44"/>
      <c r="I87" s="44"/>
      <c r="J87" s="37"/>
      <c r="K87" s="37"/>
      <c r="L87" s="22"/>
      <c r="M87" s="22"/>
      <c r="N87" s="22"/>
      <c r="O87" s="22"/>
      <c r="P87" s="22"/>
      <c r="Q87" s="22"/>
      <c r="R87" s="22"/>
    </row>
    <row r="88" spans="1:21" s="23" customFormat="1" ht="65.25" customHeight="1" x14ac:dyDescent="0.2">
      <c r="A88" s="58"/>
      <c r="B88" s="61"/>
      <c r="C88" s="26" t="s">
        <v>6</v>
      </c>
      <c r="D88" s="28">
        <v>0</v>
      </c>
      <c r="E88" s="31">
        <v>0</v>
      </c>
      <c r="F88" s="12" t="s">
        <v>70</v>
      </c>
      <c r="G88" s="45"/>
      <c r="H88" s="45"/>
      <c r="I88" s="45"/>
      <c r="J88" s="38"/>
      <c r="K88" s="38"/>
      <c r="L88" s="22"/>
      <c r="M88" s="22"/>
      <c r="N88" s="22"/>
      <c r="O88" s="22"/>
      <c r="P88" s="22"/>
      <c r="Q88" s="22"/>
      <c r="R88" s="22"/>
    </row>
    <row r="89" spans="1:21" s="23" customFormat="1" ht="22.5" customHeight="1" x14ac:dyDescent="0.2">
      <c r="A89" s="50" t="s">
        <v>11</v>
      </c>
      <c r="B89" s="51" t="s">
        <v>113</v>
      </c>
      <c r="C89" s="26" t="s">
        <v>2</v>
      </c>
      <c r="D89" s="29">
        <f t="shared" ref="D89:E89" si="34">D94+D99+D104</f>
        <v>32846.400000000001</v>
      </c>
      <c r="E89" s="29">
        <f t="shared" si="34"/>
        <v>27209.199999999997</v>
      </c>
      <c r="F89" s="12">
        <f t="shared" si="15"/>
        <v>82.837693019630748</v>
      </c>
      <c r="G89" s="43" t="s">
        <v>70</v>
      </c>
      <c r="H89" s="10" t="s">
        <v>71</v>
      </c>
      <c r="I89" s="14">
        <f>COUNTA(I94:I108)</f>
        <v>3</v>
      </c>
      <c r="J89" s="52" t="s">
        <v>47</v>
      </c>
      <c r="K89" s="36"/>
      <c r="L89" s="22"/>
      <c r="M89" s="22"/>
      <c r="N89" s="22"/>
      <c r="O89" s="22"/>
      <c r="P89" s="22"/>
      <c r="Q89" s="22"/>
      <c r="R89" s="22"/>
    </row>
    <row r="90" spans="1:21" s="23" customFormat="1" ht="12" customHeight="1" x14ac:dyDescent="0.2">
      <c r="A90" s="50"/>
      <c r="B90" s="51"/>
      <c r="C90" s="26" t="s">
        <v>3</v>
      </c>
      <c r="D90" s="29">
        <f t="shared" ref="D90:E90" si="35">D95+D100+D105</f>
        <v>32846.400000000001</v>
      </c>
      <c r="E90" s="29">
        <f t="shared" si="35"/>
        <v>27209.199999999997</v>
      </c>
      <c r="F90" s="12">
        <f t="shared" si="15"/>
        <v>82.837693019630748</v>
      </c>
      <c r="G90" s="44"/>
      <c r="H90" s="10" t="s">
        <v>72</v>
      </c>
      <c r="I90" s="14">
        <f>COUNTIF(I94:I108,"да")</f>
        <v>0</v>
      </c>
      <c r="J90" s="52"/>
      <c r="K90" s="37"/>
      <c r="L90" s="22"/>
      <c r="M90" s="22"/>
      <c r="N90" s="22"/>
      <c r="O90" s="22"/>
      <c r="P90" s="22"/>
      <c r="Q90" s="22"/>
      <c r="R90" s="22"/>
    </row>
    <row r="91" spans="1:21" s="23" customFormat="1" x14ac:dyDescent="0.2">
      <c r="A91" s="50"/>
      <c r="B91" s="51"/>
      <c r="C91" s="26" t="s">
        <v>4</v>
      </c>
      <c r="D91" s="29">
        <f t="shared" ref="D91:E91" si="36">D96+D101+D106</f>
        <v>0</v>
      </c>
      <c r="E91" s="29">
        <f t="shared" si="36"/>
        <v>0</v>
      </c>
      <c r="F91" s="12" t="s">
        <v>70</v>
      </c>
      <c r="G91" s="44"/>
      <c r="H91" s="10" t="s">
        <v>73</v>
      </c>
      <c r="I91" s="14">
        <f>COUNTIF(I94:I108,"частично")</f>
        <v>3</v>
      </c>
      <c r="J91" s="52"/>
      <c r="K91" s="37"/>
      <c r="L91" s="22"/>
      <c r="M91" s="22"/>
      <c r="N91" s="22"/>
      <c r="O91" s="22"/>
      <c r="P91" s="22"/>
      <c r="Q91" s="22"/>
      <c r="R91" s="22"/>
    </row>
    <row r="92" spans="1:21" s="23" customFormat="1" x14ac:dyDescent="0.2">
      <c r="A92" s="50"/>
      <c r="B92" s="51"/>
      <c r="C92" s="26" t="s">
        <v>5</v>
      </c>
      <c r="D92" s="29">
        <f t="shared" ref="D92:E92" si="37">D97+D102+D107</f>
        <v>0</v>
      </c>
      <c r="E92" s="29">
        <f t="shared" si="37"/>
        <v>0</v>
      </c>
      <c r="F92" s="12" t="s">
        <v>70</v>
      </c>
      <c r="G92" s="44"/>
      <c r="H92" s="10" t="s">
        <v>74</v>
      </c>
      <c r="I92" s="14">
        <f>COUNTIF(I94:I108,"нет")</f>
        <v>0</v>
      </c>
      <c r="J92" s="52"/>
      <c r="K92" s="37"/>
      <c r="L92" s="22"/>
      <c r="M92" s="22"/>
      <c r="N92" s="22"/>
      <c r="O92" s="22"/>
      <c r="P92" s="22"/>
      <c r="Q92" s="22"/>
      <c r="R92" s="22"/>
    </row>
    <row r="93" spans="1:21" s="23" customFormat="1" ht="21.75" customHeight="1" x14ac:dyDescent="0.2">
      <c r="A93" s="50"/>
      <c r="B93" s="51"/>
      <c r="C93" s="26" t="s">
        <v>6</v>
      </c>
      <c r="D93" s="28">
        <f>D98+D103+D108</f>
        <v>0</v>
      </c>
      <c r="E93" s="29">
        <f>E98+E103+E108</f>
        <v>0</v>
      </c>
      <c r="F93" s="12" t="s">
        <v>70</v>
      </c>
      <c r="G93" s="45"/>
      <c r="H93" s="10" t="s">
        <v>75</v>
      </c>
      <c r="I93" s="12">
        <f>I90/I89*100</f>
        <v>0</v>
      </c>
      <c r="J93" s="52"/>
      <c r="K93" s="38"/>
      <c r="L93" s="22"/>
      <c r="M93" s="22"/>
      <c r="N93" s="22"/>
      <c r="O93" s="22"/>
      <c r="P93" s="22"/>
      <c r="Q93" s="22"/>
      <c r="R93" s="22"/>
      <c r="U93" s="24"/>
    </row>
    <row r="94" spans="1:21" s="23" customFormat="1" x14ac:dyDescent="0.2">
      <c r="A94" s="50" t="s">
        <v>42</v>
      </c>
      <c r="B94" s="51" t="s">
        <v>147</v>
      </c>
      <c r="C94" s="26" t="s">
        <v>2</v>
      </c>
      <c r="D94" s="28">
        <f>SUM(D95:D98)</f>
        <v>15000</v>
      </c>
      <c r="E94" s="31">
        <f t="shared" ref="E94" si="38">SUM(E95:E98)</f>
        <v>13772.1</v>
      </c>
      <c r="F94" s="12">
        <f t="shared" ref="F94:F150" si="39">E94/D94*100</f>
        <v>91.814000000000007</v>
      </c>
      <c r="G94" s="39" t="s">
        <v>91</v>
      </c>
      <c r="H94" s="43" t="s">
        <v>143</v>
      </c>
      <c r="I94" s="39" t="s">
        <v>138</v>
      </c>
      <c r="J94" s="52" t="s">
        <v>47</v>
      </c>
      <c r="K94" s="36"/>
      <c r="L94" s="22"/>
      <c r="M94" s="22"/>
      <c r="N94" s="22"/>
      <c r="O94" s="22"/>
      <c r="P94" s="22"/>
      <c r="Q94" s="22"/>
      <c r="R94" s="22"/>
    </row>
    <row r="95" spans="1:21" s="23" customFormat="1" x14ac:dyDescent="0.2">
      <c r="A95" s="50"/>
      <c r="B95" s="51"/>
      <c r="C95" s="26" t="s">
        <v>3</v>
      </c>
      <c r="D95" s="28">
        <v>15000</v>
      </c>
      <c r="E95" s="31">
        <v>13772.1</v>
      </c>
      <c r="F95" s="12">
        <f t="shared" si="39"/>
        <v>91.814000000000007</v>
      </c>
      <c r="G95" s="39"/>
      <c r="H95" s="44"/>
      <c r="I95" s="39"/>
      <c r="J95" s="52"/>
      <c r="K95" s="37"/>
      <c r="L95" s="22"/>
      <c r="M95" s="22"/>
      <c r="N95" s="22"/>
      <c r="O95" s="22"/>
      <c r="P95" s="22"/>
      <c r="Q95" s="22"/>
      <c r="R95" s="22"/>
    </row>
    <row r="96" spans="1:21" s="23" customFormat="1" x14ac:dyDescent="0.2">
      <c r="A96" s="50"/>
      <c r="B96" s="51"/>
      <c r="C96" s="26" t="s">
        <v>4</v>
      </c>
      <c r="D96" s="28">
        <v>0</v>
      </c>
      <c r="E96" s="31">
        <v>0</v>
      </c>
      <c r="F96" s="12" t="s">
        <v>70</v>
      </c>
      <c r="G96" s="39"/>
      <c r="H96" s="44"/>
      <c r="I96" s="39"/>
      <c r="J96" s="52"/>
      <c r="K96" s="37"/>
      <c r="L96" s="22"/>
      <c r="M96" s="22"/>
      <c r="N96" s="22"/>
      <c r="O96" s="22"/>
      <c r="P96" s="22"/>
      <c r="Q96" s="22"/>
      <c r="R96" s="22"/>
    </row>
    <row r="97" spans="1:18" s="23" customFormat="1" x14ac:dyDescent="0.2">
      <c r="A97" s="50"/>
      <c r="B97" s="51"/>
      <c r="C97" s="26" t="s">
        <v>5</v>
      </c>
      <c r="D97" s="28">
        <v>0</v>
      </c>
      <c r="E97" s="31">
        <v>0</v>
      </c>
      <c r="F97" s="12" t="s">
        <v>70</v>
      </c>
      <c r="G97" s="39"/>
      <c r="H97" s="44"/>
      <c r="I97" s="39"/>
      <c r="J97" s="52"/>
      <c r="K97" s="37"/>
      <c r="L97" s="22"/>
      <c r="M97" s="22"/>
      <c r="N97" s="22"/>
      <c r="O97" s="22"/>
      <c r="P97" s="22"/>
      <c r="Q97" s="22"/>
      <c r="R97" s="22"/>
    </row>
    <row r="98" spans="1:18" s="23" customFormat="1" ht="47.25" customHeight="1" x14ac:dyDescent="0.2">
      <c r="A98" s="50"/>
      <c r="B98" s="51"/>
      <c r="C98" s="26" t="s">
        <v>6</v>
      </c>
      <c r="D98" s="28">
        <v>0</v>
      </c>
      <c r="E98" s="31">
        <v>0</v>
      </c>
      <c r="F98" s="12" t="s">
        <v>70</v>
      </c>
      <c r="G98" s="39"/>
      <c r="H98" s="45"/>
      <c r="I98" s="39"/>
      <c r="J98" s="52"/>
      <c r="K98" s="38"/>
      <c r="L98" s="22"/>
      <c r="M98" s="22"/>
      <c r="N98" s="22"/>
      <c r="O98" s="22"/>
      <c r="P98" s="22"/>
      <c r="Q98" s="22"/>
      <c r="R98" s="22"/>
    </row>
    <row r="99" spans="1:18" s="23" customFormat="1" x14ac:dyDescent="0.2">
      <c r="A99" s="50" t="s">
        <v>43</v>
      </c>
      <c r="B99" s="51" t="s">
        <v>148</v>
      </c>
      <c r="C99" s="26" t="s">
        <v>2</v>
      </c>
      <c r="D99" s="28">
        <f>SUM(D100:D103)</f>
        <v>16823.099999999999</v>
      </c>
      <c r="E99" s="31">
        <f t="shared" ref="E99" si="40">SUM(E100:E103)</f>
        <v>12920</v>
      </c>
      <c r="F99" s="12">
        <f t="shared" si="39"/>
        <v>76.799163055560513</v>
      </c>
      <c r="G99" s="39" t="s">
        <v>97</v>
      </c>
      <c r="H99" s="39" t="s">
        <v>163</v>
      </c>
      <c r="I99" s="39" t="s">
        <v>138</v>
      </c>
      <c r="J99" s="52" t="s">
        <v>47</v>
      </c>
      <c r="K99" s="36"/>
      <c r="L99" s="22"/>
      <c r="M99" s="22"/>
      <c r="N99" s="22"/>
      <c r="O99" s="22"/>
      <c r="P99" s="22"/>
      <c r="Q99" s="22"/>
      <c r="R99" s="22"/>
    </row>
    <row r="100" spans="1:18" s="23" customFormat="1" x14ac:dyDescent="0.2">
      <c r="A100" s="50"/>
      <c r="B100" s="51"/>
      <c r="C100" s="26" t="s">
        <v>3</v>
      </c>
      <c r="D100" s="28">
        <v>16823.099999999999</v>
      </c>
      <c r="E100" s="31">
        <v>12920</v>
      </c>
      <c r="F100" s="12">
        <f t="shared" si="39"/>
        <v>76.799163055560513</v>
      </c>
      <c r="G100" s="39"/>
      <c r="H100" s="39"/>
      <c r="I100" s="39"/>
      <c r="J100" s="52"/>
      <c r="K100" s="37"/>
      <c r="L100" s="22"/>
      <c r="M100" s="22"/>
      <c r="N100" s="22"/>
      <c r="O100" s="22"/>
      <c r="P100" s="22"/>
      <c r="Q100" s="22"/>
      <c r="R100" s="22"/>
    </row>
    <row r="101" spans="1:18" s="23" customFormat="1" x14ac:dyDescent="0.2">
      <c r="A101" s="50"/>
      <c r="B101" s="51"/>
      <c r="C101" s="26" t="s">
        <v>4</v>
      </c>
      <c r="D101" s="28">
        <v>0</v>
      </c>
      <c r="E101" s="31">
        <v>0</v>
      </c>
      <c r="F101" s="12" t="s">
        <v>70</v>
      </c>
      <c r="G101" s="39"/>
      <c r="H101" s="39"/>
      <c r="I101" s="39"/>
      <c r="J101" s="52"/>
      <c r="K101" s="37"/>
      <c r="L101" s="22"/>
      <c r="M101" s="22"/>
      <c r="N101" s="22"/>
      <c r="O101" s="22"/>
      <c r="P101" s="22"/>
      <c r="Q101" s="22"/>
      <c r="R101" s="22"/>
    </row>
    <row r="102" spans="1:18" s="23" customFormat="1" x14ac:dyDescent="0.2">
      <c r="A102" s="50"/>
      <c r="B102" s="51"/>
      <c r="C102" s="26" t="s">
        <v>5</v>
      </c>
      <c r="D102" s="28">
        <v>0</v>
      </c>
      <c r="E102" s="31">
        <v>0</v>
      </c>
      <c r="F102" s="12" t="s">
        <v>70</v>
      </c>
      <c r="G102" s="39"/>
      <c r="H102" s="39"/>
      <c r="I102" s="39"/>
      <c r="J102" s="52"/>
      <c r="K102" s="37"/>
      <c r="L102" s="22"/>
      <c r="M102" s="22"/>
      <c r="N102" s="22"/>
      <c r="O102" s="22"/>
      <c r="P102" s="22"/>
      <c r="Q102" s="22"/>
      <c r="R102" s="22"/>
    </row>
    <row r="103" spans="1:18" s="23" customFormat="1" ht="134.25" customHeight="1" x14ac:dyDescent="0.2">
      <c r="A103" s="50"/>
      <c r="B103" s="51"/>
      <c r="C103" s="26" t="s">
        <v>6</v>
      </c>
      <c r="D103" s="28">
        <v>0</v>
      </c>
      <c r="E103" s="31">
        <v>0</v>
      </c>
      <c r="F103" s="12" t="s">
        <v>70</v>
      </c>
      <c r="G103" s="39"/>
      <c r="H103" s="39"/>
      <c r="I103" s="39"/>
      <c r="J103" s="52"/>
      <c r="K103" s="38"/>
      <c r="L103" s="22"/>
      <c r="M103" s="22"/>
      <c r="N103" s="22"/>
      <c r="O103" s="22"/>
      <c r="P103" s="22"/>
      <c r="Q103" s="22"/>
      <c r="R103" s="22"/>
    </row>
    <row r="104" spans="1:18" s="23" customFormat="1" x14ac:dyDescent="0.2">
      <c r="A104" s="50" t="s">
        <v>44</v>
      </c>
      <c r="B104" s="51" t="s">
        <v>45</v>
      </c>
      <c r="C104" s="26" t="s">
        <v>2</v>
      </c>
      <c r="D104" s="28">
        <f>SUM(D105:D108)</f>
        <v>1023.3</v>
      </c>
      <c r="E104" s="31">
        <f t="shared" ref="E104" si="41">SUM(E105:E108)</f>
        <v>517.1</v>
      </c>
      <c r="F104" s="12">
        <f t="shared" si="39"/>
        <v>50.532590638131538</v>
      </c>
      <c r="G104" s="43" t="s">
        <v>98</v>
      </c>
      <c r="H104" s="43" t="s">
        <v>125</v>
      </c>
      <c r="I104" s="43" t="s">
        <v>138</v>
      </c>
      <c r="J104" s="52" t="s">
        <v>47</v>
      </c>
      <c r="K104" s="36"/>
      <c r="L104" s="22"/>
      <c r="M104" s="22"/>
      <c r="N104" s="22"/>
      <c r="O104" s="22"/>
      <c r="P104" s="22"/>
      <c r="Q104" s="22"/>
      <c r="R104" s="22"/>
    </row>
    <row r="105" spans="1:18" s="23" customFormat="1" x14ac:dyDescent="0.2">
      <c r="A105" s="50"/>
      <c r="B105" s="51"/>
      <c r="C105" s="26" t="s">
        <v>3</v>
      </c>
      <c r="D105" s="28">
        <v>1023.3</v>
      </c>
      <c r="E105" s="31">
        <v>517.1</v>
      </c>
      <c r="F105" s="12">
        <f t="shared" si="39"/>
        <v>50.532590638131538</v>
      </c>
      <c r="G105" s="44"/>
      <c r="H105" s="44"/>
      <c r="I105" s="44"/>
      <c r="J105" s="52"/>
      <c r="K105" s="37"/>
      <c r="L105" s="22"/>
      <c r="M105" s="22"/>
      <c r="N105" s="22"/>
      <c r="O105" s="22"/>
      <c r="P105" s="22"/>
      <c r="Q105" s="22"/>
      <c r="R105" s="22"/>
    </row>
    <row r="106" spans="1:18" s="23" customFormat="1" x14ac:dyDescent="0.2">
      <c r="A106" s="50"/>
      <c r="B106" s="51"/>
      <c r="C106" s="26" t="s">
        <v>4</v>
      </c>
      <c r="D106" s="28">
        <v>0</v>
      </c>
      <c r="E106" s="31">
        <v>0</v>
      </c>
      <c r="F106" s="12" t="s">
        <v>70</v>
      </c>
      <c r="G106" s="44"/>
      <c r="H106" s="44"/>
      <c r="I106" s="44"/>
      <c r="J106" s="52"/>
      <c r="K106" s="37"/>
      <c r="L106" s="22"/>
      <c r="M106" s="22"/>
      <c r="N106" s="22"/>
      <c r="O106" s="22"/>
      <c r="P106" s="22"/>
      <c r="Q106" s="22"/>
      <c r="R106" s="22"/>
    </row>
    <row r="107" spans="1:18" s="23" customFormat="1" x14ac:dyDescent="0.2">
      <c r="A107" s="50"/>
      <c r="B107" s="51"/>
      <c r="C107" s="26" t="s">
        <v>5</v>
      </c>
      <c r="D107" s="28">
        <v>0</v>
      </c>
      <c r="E107" s="31">
        <v>0</v>
      </c>
      <c r="F107" s="12" t="s">
        <v>70</v>
      </c>
      <c r="G107" s="44"/>
      <c r="H107" s="44"/>
      <c r="I107" s="44"/>
      <c r="J107" s="52"/>
      <c r="K107" s="37"/>
      <c r="L107" s="22"/>
      <c r="M107" s="22"/>
      <c r="N107" s="22"/>
      <c r="O107" s="22"/>
      <c r="P107" s="22"/>
      <c r="Q107" s="22"/>
      <c r="R107" s="22"/>
    </row>
    <row r="108" spans="1:18" s="23" customFormat="1" ht="136.5" customHeight="1" x14ac:dyDescent="0.2">
      <c r="A108" s="50"/>
      <c r="B108" s="51"/>
      <c r="C108" s="26" t="s">
        <v>6</v>
      </c>
      <c r="D108" s="28">
        <v>0</v>
      </c>
      <c r="E108" s="31">
        <v>0</v>
      </c>
      <c r="F108" s="12" t="s">
        <v>70</v>
      </c>
      <c r="G108" s="45"/>
      <c r="H108" s="45"/>
      <c r="I108" s="45"/>
      <c r="J108" s="52"/>
      <c r="K108" s="38"/>
      <c r="L108" s="22"/>
      <c r="M108" s="22"/>
      <c r="N108" s="22"/>
      <c r="O108" s="22"/>
      <c r="P108" s="22"/>
      <c r="Q108" s="22"/>
      <c r="R108" s="22"/>
    </row>
    <row r="109" spans="1:18" s="21" customFormat="1" ht="23.25" customHeight="1" x14ac:dyDescent="0.15">
      <c r="A109" s="62" t="s">
        <v>29</v>
      </c>
      <c r="B109" s="65" t="s">
        <v>30</v>
      </c>
      <c r="C109" s="27" t="s">
        <v>2</v>
      </c>
      <c r="D109" s="16">
        <f>SUM(D110:D113)</f>
        <v>379</v>
      </c>
      <c r="E109" s="16">
        <f t="shared" ref="E109" si="42">SUM(E110:E113)</f>
        <v>0</v>
      </c>
      <c r="F109" s="17">
        <f t="shared" si="39"/>
        <v>0</v>
      </c>
      <c r="G109" s="46" t="s">
        <v>70</v>
      </c>
      <c r="H109" s="18" t="s">
        <v>71</v>
      </c>
      <c r="I109" s="19">
        <f>I114</f>
        <v>3</v>
      </c>
      <c r="J109" s="40" t="s">
        <v>47</v>
      </c>
      <c r="K109" s="40"/>
      <c r="L109" s="20"/>
      <c r="M109" s="20"/>
      <c r="N109" s="20"/>
      <c r="O109" s="20"/>
      <c r="P109" s="20"/>
      <c r="Q109" s="20"/>
      <c r="R109" s="20"/>
    </row>
    <row r="110" spans="1:18" s="21" customFormat="1" ht="20.25" customHeight="1" x14ac:dyDescent="0.15">
      <c r="A110" s="63"/>
      <c r="B110" s="66"/>
      <c r="C110" s="27" t="s">
        <v>3</v>
      </c>
      <c r="D110" s="16">
        <f>D115</f>
        <v>379</v>
      </c>
      <c r="E110" s="16">
        <f>E115</f>
        <v>0</v>
      </c>
      <c r="F110" s="17">
        <f t="shared" si="39"/>
        <v>0</v>
      </c>
      <c r="G110" s="47"/>
      <c r="H110" s="18" t="s">
        <v>72</v>
      </c>
      <c r="I110" s="19">
        <f t="shared" ref="I110:I112" si="43">I115</f>
        <v>0</v>
      </c>
      <c r="J110" s="41"/>
      <c r="K110" s="41"/>
      <c r="L110" s="20"/>
      <c r="M110" s="20"/>
      <c r="N110" s="20"/>
      <c r="O110" s="20"/>
      <c r="P110" s="20"/>
      <c r="Q110" s="20"/>
      <c r="R110" s="20"/>
    </row>
    <row r="111" spans="1:18" s="21" customFormat="1" ht="10.5" x14ac:dyDescent="0.15">
      <c r="A111" s="63"/>
      <c r="B111" s="66"/>
      <c r="C111" s="27" t="s">
        <v>4</v>
      </c>
      <c r="D111" s="16">
        <f t="shared" ref="D111:E113" si="44">D116</f>
        <v>0</v>
      </c>
      <c r="E111" s="16">
        <f t="shared" si="44"/>
        <v>0</v>
      </c>
      <c r="F111" s="17" t="s">
        <v>70</v>
      </c>
      <c r="G111" s="47"/>
      <c r="H111" s="18" t="s">
        <v>73</v>
      </c>
      <c r="I111" s="19">
        <f t="shared" si="43"/>
        <v>0</v>
      </c>
      <c r="J111" s="41"/>
      <c r="K111" s="41"/>
      <c r="L111" s="20"/>
      <c r="M111" s="20"/>
      <c r="N111" s="20"/>
      <c r="O111" s="20"/>
      <c r="P111" s="20"/>
      <c r="Q111" s="20"/>
      <c r="R111" s="20"/>
    </row>
    <row r="112" spans="1:18" s="21" customFormat="1" ht="10.5" x14ac:dyDescent="0.15">
      <c r="A112" s="63"/>
      <c r="B112" s="66"/>
      <c r="C112" s="27" t="s">
        <v>5</v>
      </c>
      <c r="D112" s="16">
        <f t="shared" si="44"/>
        <v>0</v>
      </c>
      <c r="E112" s="16">
        <f t="shared" si="44"/>
        <v>0</v>
      </c>
      <c r="F112" s="17" t="s">
        <v>70</v>
      </c>
      <c r="G112" s="47"/>
      <c r="H112" s="18" t="s">
        <v>74</v>
      </c>
      <c r="I112" s="19">
        <f t="shared" si="43"/>
        <v>3</v>
      </c>
      <c r="J112" s="41"/>
      <c r="K112" s="41"/>
      <c r="L112" s="20"/>
      <c r="M112" s="20"/>
      <c r="N112" s="20"/>
      <c r="O112" s="20"/>
      <c r="P112" s="20"/>
      <c r="Q112" s="20"/>
      <c r="R112" s="20"/>
    </row>
    <row r="113" spans="1:18" s="21" customFormat="1" ht="45.75" customHeight="1" x14ac:dyDescent="0.15">
      <c r="A113" s="64"/>
      <c r="B113" s="67"/>
      <c r="C113" s="27" t="s">
        <v>6</v>
      </c>
      <c r="D113" s="16">
        <f t="shared" si="44"/>
        <v>0</v>
      </c>
      <c r="E113" s="16">
        <f t="shared" si="44"/>
        <v>0</v>
      </c>
      <c r="F113" s="17" t="s">
        <v>70</v>
      </c>
      <c r="G113" s="48"/>
      <c r="H113" s="18" t="s">
        <v>75</v>
      </c>
      <c r="I113" s="17">
        <f>I110/I109*100</f>
        <v>0</v>
      </c>
      <c r="J113" s="42"/>
      <c r="K113" s="42"/>
      <c r="L113" s="20"/>
      <c r="M113" s="20"/>
      <c r="N113" s="20"/>
      <c r="O113" s="20"/>
      <c r="P113" s="20"/>
      <c r="Q113" s="20"/>
      <c r="R113" s="20"/>
    </row>
    <row r="114" spans="1:18" ht="23.25" customHeight="1" x14ac:dyDescent="0.2">
      <c r="A114" s="56" t="s">
        <v>13</v>
      </c>
      <c r="B114" s="59" t="s">
        <v>114</v>
      </c>
      <c r="C114" s="26" t="s">
        <v>2</v>
      </c>
      <c r="D114" s="28">
        <f>SUM(D115:D118)</f>
        <v>379</v>
      </c>
      <c r="E114" s="30">
        <f t="shared" ref="E114" si="45">SUM(E115:E118)</f>
        <v>0</v>
      </c>
      <c r="F114" s="12">
        <f t="shared" si="39"/>
        <v>0</v>
      </c>
      <c r="G114" s="43" t="s">
        <v>70</v>
      </c>
      <c r="H114" s="10" t="s">
        <v>71</v>
      </c>
      <c r="I114" s="14">
        <f>COUNTA(I119:I133)</f>
        <v>3</v>
      </c>
      <c r="J114" s="36" t="s">
        <v>47</v>
      </c>
      <c r="K114" s="36"/>
      <c r="L114" s="4"/>
      <c r="M114" s="4"/>
      <c r="N114" s="4"/>
      <c r="O114" s="4"/>
      <c r="P114" s="4"/>
      <c r="Q114" s="4"/>
      <c r="R114" s="4"/>
    </row>
    <row r="115" spans="1:18" ht="11.25" customHeight="1" x14ac:dyDescent="0.2">
      <c r="A115" s="57"/>
      <c r="B115" s="60"/>
      <c r="C115" s="26" t="s">
        <v>3</v>
      </c>
      <c r="D115" s="28">
        <f t="shared" ref="D115:E118" si="46">D120+D125+D130</f>
        <v>379</v>
      </c>
      <c r="E115" s="30">
        <f t="shared" si="46"/>
        <v>0</v>
      </c>
      <c r="F115" s="12">
        <f t="shared" si="39"/>
        <v>0</v>
      </c>
      <c r="G115" s="44"/>
      <c r="H115" s="10" t="s">
        <v>72</v>
      </c>
      <c r="I115" s="14">
        <f>COUNTIF(I119:I133,"да")</f>
        <v>0</v>
      </c>
      <c r="J115" s="37"/>
      <c r="K115" s="37"/>
      <c r="L115" s="4"/>
      <c r="M115" s="4"/>
      <c r="N115" s="4"/>
      <c r="O115" s="4"/>
      <c r="P115" s="4"/>
      <c r="Q115" s="4"/>
      <c r="R115" s="4"/>
    </row>
    <row r="116" spans="1:18" x14ac:dyDescent="0.2">
      <c r="A116" s="57"/>
      <c r="B116" s="60"/>
      <c r="C116" s="26" t="s">
        <v>4</v>
      </c>
      <c r="D116" s="28">
        <f t="shared" si="46"/>
        <v>0</v>
      </c>
      <c r="E116" s="30">
        <f t="shared" si="46"/>
        <v>0</v>
      </c>
      <c r="F116" s="12" t="s">
        <v>70</v>
      </c>
      <c r="G116" s="44"/>
      <c r="H116" s="10" t="s">
        <v>73</v>
      </c>
      <c r="I116" s="14">
        <f>COUNTIF(I119:I133,"да")</f>
        <v>0</v>
      </c>
      <c r="J116" s="37"/>
      <c r="K116" s="37"/>
      <c r="L116" s="4"/>
      <c r="M116" s="4"/>
      <c r="N116" s="4"/>
      <c r="O116" s="4"/>
      <c r="P116" s="4"/>
      <c r="Q116" s="4"/>
      <c r="R116" s="4"/>
    </row>
    <row r="117" spans="1:18" ht="13.5" customHeight="1" x14ac:dyDescent="0.2">
      <c r="A117" s="57"/>
      <c r="B117" s="60"/>
      <c r="C117" s="26" t="s">
        <v>5</v>
      </c>
      <c r="D117" s="28">
        <f t="shared" si="46"/>
        <v>0</v>
      </c>
      <c r="E117" s="28">
        <f t="shared" si="46"/>
        <v>0</v>
      </c>
      <c r="F117" s="12" t="s">
        <v>70</v>
      </c>
      <c r="G117" s="44"/>
      <c r="H117" s="10" t="s">
        <v>74</v>
      </c>
      <c r="I117" s="14">
        <f>COUNTIF(I119:I133,"нет")</f>
        <v>3</v>
      </c>
      <c r="J117" s="37"/>
      <c r="K117" s="37"/>
      <c r="L117" s="4"/>
      <c r="M117" s="4"/>
      <c r="N117" s="4"/>
      <c r="O117" s="4"/>
      <c r="P117" s="4"/>
      <c r="Q117" s="4"/>
      <c r="R117" s="4"/>
    </row>
    <row r="118" spans="1:18" ht="46.5" customHeight="1" x14ac:dyDescent="0.2">
      <c r="A118" s="58"/>
      <c r="B118" s="61"/>
      <c r="C118" s="26" t="s">
        <v>6</v>
      </c>
      <c r="D118" s="28">
        <f t="shared" si="46"/>
        <v>0</v>
      </c>
      <c r="E118" s="28">
        <f t="shared" si="46"/>
        <v>0</v>
      </c>
      <c r="F118" s="12" t="s">
        <v>70</v>
      </c>
      <c r="G118" s="45"/>
      <c r="H118" s="10" t="s">
        <v>75</v>
      </c>
      <c r="I118" s="12">
        <f>I115/I114*100</f>
        <v>0</v>
      </c>
      <c r="J118" s="38"/>
      <c r="K118" s="38"/>
      <c r="L118" s="4"/>
      <c r="M118" s="4"/>
      <c r="N118" s="4"/>
      <c r="O118" s="4"/>
      <c r="P118" s="4"/>
      <c r="Q118" s="4"/>
      <c r="R118" s="4"/>
    </row>
    <row r="119" spans="1:18" ht="11.25" customHeight="1" x14ac:dyDescent="0.2">
      <c r="A119" s="56" t="s">
        <v>25</v>
      </c>
      <c r="B119" s="59" t="s">
        <v>55</v>
      </c>
      <c r="C119" s="26" t="s">
        <v>2</v>
      </c>
      <c r="D119" s="28">
        <f>SUM(D120:D123)</f>
        <v>24</v>
      </c>
      <c r="E119" s="30">
        <f t="shared" ref="E119" si="47">SUM(E120:E123)</f>
        <v>0</v>
      </c>
      <c r="F119" s="12">
        <f t="shared" si="39"/>
        <v>0</v>
      </c>
      <c r="G119" s="43" t="s">
        <v>99</v>
      </c>
      <c r="H119" s="43" t="s">
        <v>164</v>
      </c>
      <c r="I119" s="43" t="s">
        <v>104</v>
      </c>
      <c r="J119" s="36" t="s">
        <v>47</v>
      </c>
      <c r="K119" s="36" t="s">
        <v>106</v>
      </c>
      <c r="L119" s="4"/>
      <c r="M119" s="4"/>
      <c r="N119" s="4"/>
      <c r="O119" s="4"/>
      <c r="P119" s="4"/>
      <c r="Q119" s="4"/>
      <c r="R119" s="4"/>
    </row>
    <row r="120" spans="1:18" x14ac:dyDescent="0.2">
      <c r="A120" s="57"/>
      <c r="B120" s="60"/>
      <c r="C120" s="26" t="s">
        <v>3</v>
      </c>
      <c r="D120" s="28">
        <v>24</v>
      </c>
      <c r="E120" s="31">
        <v>0</v>
      </c>
      <c r="F120" s="12">
        <f t="shared" si="39"/>
        <v>0</v>
      </c>
      <c r="G120" s="44"/>
      <c r="H120" s="44"/>
      <c r="I120" s="44"/>
      <c r="J120" s="37"/>
      <c r="K120" s="37"/>
      <c r="L120" s="4"/>
      <c r="M120" s="4"/>
      <c r="N120" s="4"/>
      <c r="O120" s="4"/>
      <c r="P120" s="4"/>
      <c r="Q120" s="4"/>
      <c r="R120" s="4"/>
    </row>
    <row r="121" spans="1:18" x14ac:dyDescent="0.2">
      <c r="A121" s="57"/>
      <c r="B121" s="60"/>
      <c r="C121" s="26" t="s">
        <v>4</v>
      </c>
      <c r="D121" s="28">
        <v>0</v>
      </c>
      <c r="E121" s="31">
        <v>0</v>
      </c>
      <c r="F121" s="12" t="s">
        <v>70</v>
      </c>
      <c r="G121" s="44"/>
      <c r="H121" s="44"/>
      <c r="I121" s="44"/>
      <c r="J121" s="37"/>
      <c r="K121" s="37"/>
      <c r="L121" s="4"/>
      <c r="M121" s="4"/>
      <c r="N121" s="4"/>
      <c r="O121" s="4"/>
      <c r="P121" s="4"/>
      <c r="Q121" s="4"/>
      <c r="R121" s="4"/>
    </row>
    <row r="122" spans="1:18" x14ac:dyDescent="0.2">
      <c r="A122" s="57"/>
      <c r="B122" s="60"/>
      <c r="C122" s="26" t="s">
        <v>5</v>
      </c>
      <c r="D122" s="28">
        <v>0</v>
      </c>
      <c r="E122" s="31">
        <v>0</v>
      </c>
      <c r="F122" s="12" t="s">
        <v>70</v>
      </c>
      <c r="G122" s="44"/>
      <c r="H122" s="44"/>
      <c r="I122" s="44"/>
      <c r="J122" s="37"/>
      <c r="K122" s="37"/>
      <c r="L122" s="4"/>
      <c r="M122" s="4"/>
      <c r="N122" s="4"/>
      <c r="O122" s="4"/>
      <c r="P122" s="4"/>
      <c r="Q122" s="4"/>
      <c r="R122" s="4"/>
    </row>
    <row r="123" spans="1:18" ht="57" customHeight="1" x14ac:dyDescent="0.2">
      <c r="A123" s="58"/>
      <c r="B123" s="61"/>
      <c r="C123" s="26" t="s">
        <v>6</v>
      </c>
      <c r="D123" s="28">
        <v>0</v>
      </c>
      <c r="E123" s="31">
        <v>0</v>
      </c>
      <c r="F123" s="12" t="s">
        <v>70</v>
      </c>
      <c r="G123" s="45"/>
      <c r="H123" s="45"/>
      <c r="I123" s="45"/>
      <c r="J123" s="38"/>
      <c r="K123" s="38"/>
      <c r="L123" s="4"/>
      <c r="M123" s="4"/>
      <c r="N123" s="4"/>
      <c r="O123" s="4"/>
      <c r="P123" s="4"/>
      <c r="Q123" s="4"/>
      <c r="R123" s="4"/>
    </row>
    <row r="124" spans="1:18" ht="11.25" customHeight="1" x14ac:dyDescent="0.2">
      <c r="A124" s="56" t="s">
        <v>26</v>
      </c>
      <c r="B124" s="59" t="s">
        <v>56</v>
      </c>
      <c r="C124" s="26" t="s">
        <v>2</v>
      </c>
      <c r="D124" s="28">
        <f>SUM(D125:D128)</f>
        <v>65</v>
      </c>
      <c r="E124" s="31">
        <f t="shared" ref="E124" si="48">SUM(E125:E128)</f>
        <v>0</v>
      </c>
      <c r="F124" s="12">
        <f t="shared" si="39"/>
        <v>0</v>
      </c>
      <c r="G124" s="43" t="s">
        <v>99</v>
      </c>
      <c r="H124" s="43" t="s">
        <v>164</v>
      </c>
      <c r="I124" s="43" t="s">
        <v>104</v>
      </c>
      <c r="J124" s="36" t="s">
        <v>47</v>
      </c>
      <c r="K124" s="36" t="s">
        <v>106</v>
      </c>
      <c r="L124" s="4"/>
      <c r="M124" s="4"/>
      <c r="N124" s="4"/>
      <c r="O124" s="4"/>
      <c r="P124" s="4"/>
      <c r="Q124" s="4"/>
      <c r="R124" s="4"/>
    </row>
    <row r="125" spans="1:18" x14ac:dyDescent="0.2">
      <c r="A125" s="57"/>
      <c r="B125" s="60"/>
      <c r="C125" s="26" t="s">
        <v>3</v>
      </c>
      <c r="D125" s="28">
        <v>65</v>
      </c>
      <c r="E125" s="31">
        <v>0</v>
      </c>
      <c r="F125" s="12">
        <f t="shared" si="39"/>
        <v>0</v>
      </c>
      <c r="G125" s="44"/>
      <c r="H125" s="44"/>
      <c r="I125" s="44"/>
      <c r="J125" s="37"/>
      <c r="K125" s="37"/>
      <c r="L125" s="4"/>
      <c r="M125" s="4"/>
      <c r="N125" s="4"/>
      <c r="O125" s="4"/>
      <c r="P125" s="4"/>
      <c r="Q125" s="4"/>
      <c r="R125" s="4"/>
    </row>
    <row r="126" spans="1:18" x14ac:dyDescent="0.2">
      <c r="A126" s="57"/>
      <c r="B126" s="60"/>
      <c r="C126" s="26" t="s">
        <v>4</v>
      </c>
      <c r="D126" s="28">
        <v>0</v>
      </c>
      <c r="E126" s="31">
        <v>0</v>
      </c>
      <c r="F126" s="12" t="s">
        <v>70</v>
      </c>
      <c r="G126" s="44"/>
      <c r="H126" s="44"/>
      <c r="I126" s="44"/>
      <c r="J126" s="37"/>
      <c r="K126" s="37"/>
      <c r="L126" s="4"/>
      <c r="M126" s="4"/>
      <c r="N126" s="4"/>
      <c r="O126" s="4"/>
      <c r="P126" s="4"/>
      <c r="Q126" s="4"/>
      <c r="R126" s="4"/>
    </row>
    <row r="127" spans="1:18" x14ac:dyDescent="0.2">
      <c r="A127" s="57"/>
      <c r="B127" s="60"/>
      <c r="C127" s="26" t="s">
        <v>5</v>
      </c>
      <c r="D127" s="28">
        <v>0</v>
      </c>
      <c r="E127" s="31">
        <v>0</v>
      </c>
      <c r="F127" s="12" t="s">
        <v>70</v>
      </c>
      <c r="G127" s="44"/>
      <c r="H127" s="44"/>
      <c r="I127" s="44"/>
      <c r="J127" s="37"/>
      <c r="K127" s="37"/>
      <c r="L127" s="4"/>
      <c r="M127" s="4"/>
      <c r="N127" s="4"/>
      <c r="O127" s="4"/>
      <c r="P127" s="4"/>
      <c r="Q127" s="4"/>
      <c r="R127" s="4"/>
    </row>
    <row r="128" spans="1:18" ht="58.5" customHeight="1" x14ac:dyDescent="0.2">
      <c r="A128" s="58"/>
      <c r="B128" s="61"/>
      <c r="C128" s="26" t="s">
        <v>6</v>
      </c>
      <c r="D128" s="28">
        <v>0</v>
      </c>
      <c r="E128" s="31">
        <v>0</v>
      </c>
      <c r="F128" s="12" t="s">
        <v>70</v>
      </c>
      <c r="G128" s="45"/>
      <c r="H128" s="45"/>
      <c r="I128" s="45"/>
      <c r="J128" s="38"/>
      <c r="K128" s="38"/>
      <c r="L128" s="4"/>
      <c r="M128" s="4"/>
      <c r="N128" s="4"/>
      <c r="O128" s="4"/>
      <c r="P128" s="4"/>
      <c r="Q128" s="4"/>
      <c r="R128" s="4"/>
    </row>
    <row r="129" spans="1:18" s="23" customFormat="1" ht="12" customHeight="1" x14ac:dyDescent="0.2">
      <c r="A129" s="56" t="s">
        <v>149</v>
      </c>
      <c r="B129" s="59" t="s">
        <v>12</v>
      </c>
      <c r="C129" s="26" t="s">
        <v>2</v>
      </c>
      <c r="D129" s="28">
        <f>SUM(D130:D133)</f>
        <v>290</v>
      </c>
      <c r="E129" s="31">
        <f t="shared" ref="E129" si="49">SUM(E130:E133)</f>
        <v>0</v>
      </c>
      <c r="F129" s="12">
        <f t="shared" si="39"/>
        <v>0</v>
      </c>
      <c r="G129" s="43" t="s">
        <v>100</v>
      </c>
      <c r="H129" s="36" t="s">
        <v>166</v>
      </c>
      <c r="I129" s="43" t="s">
        <v>104</v>
      </c>
      <c r="J129" s="36" t="s">
        <v>47</v>
      </c>
      <c r="K129" s="36" t="s">
        <v>165</v>
      </c>
      <c r="L129" s="22"/>
      <c r="M129" s="22"/>
      <c r="N129" s="22"/>
      <c r="O129" s="22"/>
      <c r="P129" s="22"/>
      <c r="Q129" s="22"/>
      <c r="R129" s="22"/>
    </row>
    <row r="130" spans="1:18" s="23" customFormat="1" x14ac:dyDescent="0.2">
      <c r="A130" s="57"/>
      <c r="B130" s="60"/>
      <c r="C130" s="26" t="s">
        <v>3</v>
      </c>
      <c r="D130" s="28">
        <v>290</v>
      </c>
      <c r="E130" s="31">
        <v>0</v>
      </c>
      <c r="F130" s="12">
        <f t="shared" si="39"/>
        <v>0</v>
      </c>
      <c r="G130" s="44"/>
      <c r="H130" s="37"/>
      <c r="I130" s="44"/>
      <c r="J130" s="37"/>
      <c r="K130" s="37"/>
      <c r="L130" s="22"/>
      <c r="M130" s="22"/>
      <c r="N130" s="22"/>
      <c r="O130" s="22"/>
      <c r="P130" s="22"/>
      <c r="Q130" s="22"/>
      <c r="R130" s="22"/>
    </row>
    <row r="131" spans="1:18" s="23" customFormat="1" x14ac:dyDescent="0.2">
      <c r="A131" s="57"/>
      <c r="B131" s="60"/>
      <c r="C131" s="26" t="s">
        <v>4</v>
      </c>
      <c r="D131" s="28">
        <v>0</v>
      </c>
      <c r="E131" s="31">
        <v>0</v>
      </c>
      <c r="F131" s="12" t="s">
        <v>70</v>
      </c>
      <c r="G131" s="44"/>
      <c r="H131" s="37"/>
      <c r="I131" s="44"/>
      <c r="J131" s="37"/>
      <c r="K131" s="37"/>
      <c r="L131" s="22"/>
      <c r="M131" s="22"/>
      <c r="N131" s="22"/>
      <c r="O131" s="22"/>
      <c r="P131" s="22"/>
      <c r="Q131" s="22"/>
      <c r="R131" s="22"/>
    </row>
    <row r="132" spans="1:18" s="23" customFormat="1" x14ac:dyDescent="0.2">
      <c r="A132" s="57"/>
      <c r="B132" s="60"/>
      <c r="C132" s="26" t="s">
        <v>5</v>
      </c>
      <c r="D132" s="28">
        <v>0</v>
      </c>
      <c r="E132" s="28">
        <v>0</v>
      </c>
      <c r="F132" s="12" t="s">
        <v>70</v>
      </c>
      <c r="G132" s="44"/>
      <c r="H132" s="37"/>
      <c r="I132" s="44"/>
      <c r="J132" s="37"/>
      <c r="K132" s="37"/>
      <c r="L132" s="22"/>
      <c r="M132" s="22"/>
      <c r="N132" s="22"/>
      <c r="O132" s="22"/>
      <c r="P132" s="22"/>
      <c r="Q132" s="22"/>
      <c r="R132" s="22"/>
    </row>
    <row r="133" spans="1:18" s="23" customFormat="1" ht="34.5" customHeight="1" x14ac:dyDescent="0.2">
      <c r="A133" s="58"/>
      <c r="B133" s="61"/>
      <c r="C133" s="26" t="s">
        <v>6</v>
      </c>
      <c r="D133" s="28">
        <v>0</v>
      </c>
      <c r="E133" s="28">
        <v>0</v>
      </c>
      <c r="F133" s="12" t="s">
        <v>70</v>
      </c>
      <c r="G133" s="45"/>
      <c r="H133" s="38"/>
      <c r="I133" s="45"/>
      <c r="J133" s="38"/>
      <c r="K133" s="38"/>
      <c r="L133" s="22"/>
      <c r="M133" s="22"/>
      <c r="N133" s="22"/>
      <c r="O133" s="22"/>
      <c r="P133" s="22"/>
      <c r="Q133" s="22"/>
      <c r="R133" s="22"/>
    </row>
    <row r="134" spans="1:18" s="21" customFormat="1" ht="19.5" customHeight="1" x14ac:dyDescent="0.15">
      <c r="A134" s="53" t="s">
        <v>31</v>
      </c>
      <c r="B134" s="54" t="s">
        <v>46</v>
      </c>
      <c r="C134" s="27" t="s">
        <v>2</v>
      </c>
      <c r="D134" s="16">
        <f>SUM(D135:D138)</f>
        <v>129697.20000000001</v>
      </c>
      <c r="E134" s="16">
        <f t="shared" ref="E134" si="50">SUM(E135:E138)</f>
        <v>51272.1</v>
      </c>
      <c r="F134" s="17">
        <f t="shared" si="39"/>
        <v>39.532156438226878</v>
      </c>
      <c r="G134" s="46" t="s">
        <v>70</v>
      </c>
      <c r="H134" s="18" t="s">
        <v>71</v>
      </c>
      <c r="I134" s="19">
        <f>SUM(I135:I137)</f>
        <v>2</v>
      </c>
      <c r="J134" s="55" t="s">
        <v>47</v>
      </c>
      <c r="K134" s="40"/>
      <c r="L134" s="20"/>
      <c r="M134" s="20"/>
      <c r="N134" s="20"/>
      <c r="O134" s="20"/>
      <c r="P134" s="20"/>
      <c r="Q134" s="20"/>
      <c r="R134" s="20"/>
    </row>
    <row r="135" spans="1:18" s="21" customFormat="1" ht="21" customHeight="1" x14ac:dyDescent="0.15">
      <c r="A135" s="53"/>
      <c r="B135" s="54"/>
      <c r="C135" s="27" t="s">
        <v>3</v>
      </c>
      <c r="D135" s="16">
        <f>D140</f>
        <v>129697.20000000001</v>
      </c>
      <c r="E135" s="16">
        <f t="shared" ref="E135" si="51">E140</f>
        <v>51272.1</v>
      </c>
      <c r="F135" s="17">
        <f t="shared" si="39"/>
        <v>39.532156438226878</v>
      </c>
      <c r="G135" s="47"/>
      <c r="H135" s="18" t="s">
        <v>72</v>
      </c>
      <c r="I135" s="19">
        <f>I140</f>
        <v>0</v>
      </c>
      <c r="J135" s="55"/>
      <c r="K135" s="41"/>
      <c r="L135" s="20"/>
      <c r="M135" s="20"/>
      <c r="N135" s="20"/>
      <c r="O135" s="20"/>
      <c r="P135" s="20"/>
      <c r="Q135" s="20"/>
      <c r="R135" s="20"/>
    </row>
    <row r="136" spans="1:18" s="21" customFormat="1" ht="10.5" x14ac:dyDescent="0.15">
      <c r="A136" s="53"/>
      <c r="B136" s="54"/>
      <c r="C136" s="27" t="s">
        <v>4</v>
      </c>
      <c r="D136" s="16">
        <f t="shared" ref="D136:E138" si="52">D141</f>
        <v>0</v>
      </c>
      <c r="E136" s="16">
        <f t="shared" si="52"/>
        <v>0</v>
      </c>
      <c r="F136" s="17" t="s">
        <v>70</v>
      </c>
      <c r="G136" s="47"/>
      <c r="H136" s="18" t="s">
        <v>73</v>
      </c>
      <c r="I136" s="19">
        <f t="shared" ref="I136:I137" si="53">I141</f>
        <v>2</v>
      </c>
      <c r="J136" s="55"/>
      <c r="K136" s="41"/>
      <c r="L136" s="20"/>
      <c r="M136" s="20"/>
      <c r="N136" s="20"/>
      <c r="O136" s="20"/>
      <c r="P136" s="20"/>
      <c r="Q136" s="20"/>
      <c r="R136" s="20"/>
    </row>
    <row r="137" spans="1:18" s="21" customFormat="1" ht="10.5" x14ac:dyDescent="0.15">
      <c r="A137" s="53"/>
      <c r="B137" s="54"/>
      <c r="C137" s="27" t="s">
        <v>5</v>
      </c>
      <c r="D137" s="16">
        <f t="shared" si="52"/>
        <v>0</v>
      </c>
      <c r="E137" s="16">
        <f t="shared" si="52"/>
        <v>0</v>
      </c>
      <c r="F137" s="17" t="s">
        <v>70</v>
      </c>
      <c r="G137" s="47"/>
      <c r="H137" s="18" t="s">
        <v>74</v>
      </c>
      <c r="I137" s="19">
        <f t="shared" si="53"/>
        <v>0</v>
      </c>
      <c r="J137" s="55"/>
      <c r="K137" s="41"/>
      <c r="L137" s="20"/>
      <c r="M137" s="20"/>
      <c r="N137" s="20"/>
      <c r="O137" s="20"/>
      <c r="P137" s="20"/>
      <c r="Q137" s="20"/>
      <c r="R137" s="20"/>
    </row>
    <row r="138" spans="1:18" s="21" customFormat="1" ht="21.75" customHeight="1" x14ac:dyDescent="0.15">
      <c r="A138" s="53"/>
      <c r="B138" s="54"/>
      <c r="C138" s="27" t="s">
        <v>6</v>
      </c>
      <c r="D138" s="16">
        <f t="shared" si="52"/>
        <v>0</v>
      </c>
      <c r="E138" s="16">
        <f t="shared" si="52"/>
        <v>0</v>
      </c>
      <c r="F138" s="17" t="s">
        <v>70</v>
      </c>
      <c r="G138" s="48"/>
      <c r="H138" s="18" t="s">
        <v>75</v>
      </c>
      <c r="I138" s="17">
        <f>I135/I134*100</f>
        <v>0</v>
      </c>
      <c r="J138" s="55"/>
      <c r="K138" s="42"/>
      <c r="L138" s="20"/>
      <c r="M138" s="20"/>
      <c r="N138" s="20"/>
      <c r="O138" s="20"/>
      <c r="P138" s="20"/>
      <c r="Q138" s="20"/>
      <c r="R138" s="20"/>
    </row>
    <row r="139" spans="1:18" ht="20.25" customHeight="1" x14ac:dyDescent="0.2">
      <c r="A139" s="50" t="s">
        <v>14</v>
      </c>
      <c r="B139" s="51" t="s">
        <v>115</v>
      </c>
      <c r="C139" s="26" t="s">
        <v>2</v>
      </c>
      <c r="D139" s="28">
        <f t="shared" ref="D139:E139" si="54">D144+D149</f>
        <v>129697.20000000001</v>
      </c>
      <c r="E139" s="30">
        <f t="shared" si="54"/>
        <v>51272.1</v>
      </c>
      <c r="F139" s="12">
        <f t="shared" si="39"/>
        <v>39.532156438226878</v>
      </c>
      <c r="G139" s="43" t="s">
        <v>70</v>
      </c>
      <c r="H139" s="10" t="s">
        <v>71</v>
      </c>
      <c r="I139" s="14">
        <f>COUNTA(I144:I153)</f>
        <v>2</v>
      </c>
      <c r="J139" s="52" t="s">
        <v>47</v>
      </c>
      <c r="K139" s="36"/>
      <c r="L139" s="4"/>
      <c r="M139" s="4"/>
      <c r="N139" s="4"/>
      <c r="O139" s="4"/>
      <c r="P139" s="4"/>
      <c r="Q139" s="4"/>
      <c r="R139" s="4"/>
    </row>
    <row r="140" spans="1:18" ht="13.5" customHeight="1" x14ac:dyDescent="0.2">
      <c r="A140" s="50"/>
      <c r="B140" s="51"/>
      <c r="C140" s="26" t="s">
        <v>3</v>
      </c>
      <c r="D140" s="28">
        <f>D145+D150</f>
        <v>129697.20000000001</v>
      </c>
      <c r="E140" s="30">
        <f>E145+E150</f>
        <v>51272.1</v>
      </c>
      <c r="F140" s="12">
        <f t="shared" si="39"/>
        <v>39.532156438226878</v>
      </c>
      <c r="G140" s="44"/>
      <c r="H140" s="10" t="s">
        <v>72</v>
      </c>
      <c r="I140" s="14">
        <f>COUNTIF(I144:I153,"да")</f>
        <v>0</v>
      </c>
      <c r="J140" s="52"/>
      <c r="K140" s="37"/>
      <c r="L140" s="4"/>
      <c r="M140" s="4"/>
      <c r="N140" s="4"/>
      <c r="O140" s="4"/>
      <c r="P140" s="4"/>
      <c r="Q140" s="4"/>
      <c r="R140" s="4"/>
    </row>
    <row r="141" spans="1:18" x14ac:dyDescent="0.2">
      <c r="A141" s="50"/>
      <c r="B141" s="51"/>
      <c r="C141" s="26" t="s">
        <v>4</v>
      </c>
      <c r="D141" s="28">
        <f t="shared" ref="D141:E141" si="55">D146+D151</f>
        <v>0</v>
      </c>
      <c r="E141" s="28">
        <f t="shared" si="55"/>
        <v>0</v>
      </c>
      <c r="F141" s="12" t="s">
        <v>70</v>
      </c>
      <c r="G141" s="44"/>
      <c r="H141" s="10" t="s">
        <v>73</v>
      </c>
      <c r="I141" s="14">
        <f>COUNTIF(I144:I153,"частично")</f>
        <v>2</v>
      </c>
      <c r="J141" s="52"/>
      <c r="K141" s="37"/>
      <c r="L141" s="4"/>
      <c r="M141" s="4"/>
      <c r="N141" s="4"/>
      <c r="O141" s="4"/>
      <c r="P141" s="4"/>
      <c r="Q141" s="4"/>
      <c r="R141" s="4"/>
    </row>
    <row r="142" spans="1:18" x14ac:dyDescent="0.2">
      <c r="A142" s="50"/>
      <c r="B142" s="51"/>
      <c r="C142" s="26" t="s">
        <v>5</v>
      </c>
      <c r="D142" s="28">
        <f t="shared" ref="D142:E142" si="56">D147+D152</f>
        <v>0</v>
      </c>
      <c r="E142" s="28">
        <f t="shared" si="56"/>
        <v>0</v>
      </c>
      <c r="F142" s="12" t="s">
        <v>70</v>
      </c>
      <c r="G142" s="44"/>
      <c r="H142" s="10" t="s">
        <v>74</v>
      </c>
      <c r="I142" s="14">
        <f>COUNTIF(I144:I153,"нет")</f>
        <v>0</v>
      </c>
      <c r="J142" s="52"/>
      <c r="K142" s="37"/>
      <c r="L142" s="4"/>
      <c r="M142" s="4"/>
      <c r="N142" s="4"/>
      <c r="O142" s="4"/>
      <c r="P142" s="4"/>
      <c r="Q142" s="4"/>
      <c r="R142" s="4"/>
    </row>
    <row r="143" spans="1:18" ht="22.5" customHeight="1" x14ac:dyDescent="0.2">
      <c r="A143" s="50"/>
      <c r="B143" s="51"/>
      <c r="C143" s="26" t="s">
        <v>6</v>
      </c>
      <c r="D143" s="28">
        <f t="shared" ref="D143:E143" si="57">D148+D153</f>
        <v>0</v>
      </c>
      <c r="E143" s="28">
        <f t="shared" si="57"/>
        <v>0</v>
      </c>
      <c r="F143" s="12" t="s">
        <v>70</v>
      </c>
      <c r="G143" s="45"/>
      <c r="H143" s="10" t="s">
        <v>75</v>
      </c>
      <c r="I143" s="12">
        <f>I140/I139*100</f>
        <v>0</v>
      </c>
      <c r="J143" s="52"/>
      <c r="K143" s="38"/>
      <c r="L143" s="4"/>
      <c r="M143" s="4"/>
      <c r="N143" s="4"/>
      <c r="O143" s="4"/>
      <c r="P143" s="4"/>
      <c r="Q143" s="4"/>
      <c r="R143" s="4"/>
    </row>
    <row r="144" spans="1:18" s="23" customFormat="1" x14ac:dyDescent="0.2">
      <c r="A144" s="50" t="s">
        <v>22</v>
      </c>
      <c r="B144" s="51" t="s">
        <v>140</v>
      </c>
      <c r="C144" s="26" t="s">
        <v>2</v>
      </c>
      <c r="D144" s="28">
        <f>SUM(D145:D148)</f>
        <v>84282.3</v>
      </c>
      <c r="E144" s="30">
        <f t="shared" ref="E144" si="58">SUM(E145:E148)</f>
        <v>33976.6</v>
      </c>
      <c r="F144" s="12">
        <f t="shared" si="39"/>
        <v>40.31285335117812</v>
      </c>
      <c r="G144" s="43" t="s">
        <v>101</v>
      </c>
      <c r="H144" s="43" t="s">
        <v>126</v>
      </c>
      <c r="I144" s="43" t="s">
        <v>138</v>
      </c>
      <c r="J144" s="52" t="s">
        <v>47</v>
      </c>
      <c r="K144" s="36" t="s">
        <v>179</v>
      </c>
      <c r="L144" s="22"/>
      <c r="M144" s="22"/>
      <c r="N144" s="22"/>
      <c r="O144" s="22"/>
      <c r="P144" s="22"/>
      <c r="Q144" s="22"/>
      <c r="R144" s="22"/>
    </row>
    <row r="145" spans="1:18" s="23" customFormat="1" x14ac:dyDescent="0.2">
      <c r="A145" s="50"/>
      <c r="B145" s="51"/>
      <c r="C145" s="26" t="s">
        <v>3</v>
      </c>
      <c r="D145" s="28">
        <v>84282.3</v>
      </c>
      <c r="E145" s="31">
        <v>33976.6</v>
      </c>
      <c r="F145" s="12">
        <f t="shared" si="39"/>
        <v>40.31285335117812</v>
      </c>
      <c r="G145" s="44"/>
      <c r="H145" s="44"/>
      <c r="I145" s="44"/>
      <c r="J145" s="52"/>
      <c r="K145" s="37"/>
      <c r="L145" s="22"/>
      <c r="M145" s="22"/>
      <c r="N145" s="22"/>
      <c r="O145" s="22"/>
      <c r="P145" s="22"/>
      <c r="Q145" s="22"/>
      <c r="R145" s="22"/>
    </row>
    <row r="146" spans="1:18" s="23" customFormat="1" x14ac:dyDescent="0.2">
      <c r="A146" s="50"/>
      <c r="B146" s="51"/>
      <c r="C146" s="26" t="s">
        <v>4</v>
      </c>
      <c r="D146" s="28">
        <v>0</v>
      </c>
      <c r="E146" s="28">
        <v>0</v>
      </c>
      <c r="F146" s="12" t="s">
        <v>70</v>
      </c>
      <c r="G146" s="44"/>
      <c r="H146" s="44"/>
      <c r="I146" s="44"/>
      <c r="J146" s="52"/>
      <c r="K146" s="37"/>
      <c r="L146" s="22"/>
      <c r="M146" s="22"/>
      <c r="N146" s="22"/>
      <c r="O146" s="22"/>
      <c r="P146" s="22"/>
      <c r="Q146" s="22"/>
      <c r="R146" s="22"/>
    </row>
    <row r="147" spans="1:18" s="23" customFormat="1" x14ac:dyDescent="0.2">
      <c r="A147" s="50"/>
      <c r="B147" s="51"/>
      <c r="C147" s="26" t="s">
        <v>5</v>
      </c>
      <c r="D147" s="28">
        <v>0</v>
      </c>
      <c r="E147" s="28">
        <v>0</v>
      </c>
      <c r="F147" s="12" t="s">
        <v>70</v>
      </c>
      <c r="G147" s="44"/>
      <c r="H147" s="44"/>
      <c r="I147" s="44"/>
      <c r="J147" s="52"/>
      <c r="K147" s="37"/>
      <c r="L147" s="22"/>
      <c r="M147" s="22"/>
      <c r="N147" s="22"/>
      <c r="O147" s="22"/>
      <c r="P147" s="22"/>
      <c r="Q147" s="22"/>
      <c r="R147" s="22"/>
    </row>
    <row r="148" spans="1:18" s="23" customFormat="1" ht="112.5" customHeight="1" x14ac:dyDescent="0.2">
      <c r="A148" s="50"/>
      <c r="B148" s="51"/>
      <c r="C148" s="26" t="s">
        <v>6</v>
      </c>
      <c r="D148" s="28">
        <v>0</v>
      </c>
      <c r="E148" s="28">
        <v>0</v>
      </c>
      <c r="F148" s="12" t="s">
        <v>70</v>
      </c>
      <c r="G148" s="45"/>
      <c r="H148" s="45"/>
      <c r="I148" s="45"/>
      <c r="J148" s="52"/>
      <c r="K148" s="38"/>
      <c r="L148" s="22"/>
      <c r="M148" s="22"/>
      <c r="N148" s="22"/>
      <c r="O148" s="22"/>
      <c r="P148" s="22"/>
      <c r="Q148" s="22"/>
      <c r="R148" s="22"/>
    </row>
    <row r="149" spans="1:18" s="23" customFormat="1" x14ac:dyDescent="0.2">
      <c r="A149" s="50" t="s">
        <v>23</v>
      </c>
      <c r="B149" s="51" t="s">
        <v>24</v>
      </c>
      <c r="C149" s="26" t="s">
        <v>2</v>
      </c>
      <c r="D149" s="28">
        <f>SUM(D150:D153)</f>
        <v>45414.9</v>
      </c>
      <c r="E149" s="30">
        <f t="shared" ref="E149" si="59">SUM(E150:E153)</f>
        <v>17295.5</v>
      </c>
      <c r="F149" s="12">
        <f t="shared" si="39"/>
        <v>38.083316268449337</v>
      </c>
      <c r="G149" s="43" t="s">
        <v>102</v>
      </c>
      <c r="H149" s="43" t="s">
        <v>167</v>
      </c>
      <c r="I149" s="43" t="s">
        <v>138</v>
      </c>
      <c r="J149" s="52" t="s">
        <v>47</v>
      </c>
      <c r="K149" s="36" t="s">
        <v>144</v>
      </c>
      <c r="L149" s="22"/>
      <c r="M149" s="22"/>
      <c r="N149" s="22"/>
      <c r="O149" s="22"/>
      <c r="P149" s="22"/>
      <c r="Q149" s="22"/>
      <c r="R149" s="22"/>
    </row>
    <row r="150" spans="1:18" s="23" customFormat="1" x14ac:dyDescent="0.2">
      <c r="A150" s="50"/>
      <c r="B150" s="51"/>
      <c r="C150" s="26" t="s">
        <v>3</v>
      </c>
      <c r="D150" s="28">
        <v>45414.9</v>
      </c>
      <c r="E150" s="31">
        <v>17295.5</v>
      </c>
      <c r="F150" s="12">
        <f t="shared" si="39"/>
        <v>38.083316268449337</v>
      </c>
      <c r="G150" s="44"/>
      <c r="H150" s="44"/>
      <c r="I150" s="44"/>
      <c r="J150" s="52"/>
      <c r="K150" s="37"/>
      <c r="L150" s="22"/>
      <c r="M150" s="22"/>
      <c r="N150" s="22"/>
      <c r="O150" s="22"/>
      <c r="P150" s="22"/>
      <c r="Q150" s="22"/>
      <c r="R150" s="22"/>
    </row>
    <row r="151" spans="1:18" s="23" customFormat="1" x14ac:dyDescent="0.2">
      <c r="A151" s="50"/>
      <c r="B151" s="51"/>
      <c r="C151" s="26" t="s">
        <v>4</v>
      </c>
      <c r="D151" s="28">
        <v>0</v>
      </c>
      <c r="E151" s="28">
        <v>0</v>
      </c>
      <c r="F151" s="12" t="s">
        <v>70</v>
      </c>
      <c r="G151" s="44"/>
      <c r="H151" s="44"/>
      <c r="I151" s="44"/>
      <c r="J151" s="52"/>
      <c r="K151" s="37"/>
      <c r="L151" s="22"/>
      <c r="M151" s="22"/>
      <c r="N151" s="22"/>
      <c r="O151" s="22"/>
      <c r="P151" s="22"/>
      <c r="Q151" s="22"/>
      <c r="R151" s="22"/>
    </row>
    <row r="152" spans="1:18" s="23" customFormat="1" x14ac:dyDescent="0.2">
      <c r="A152" s="50"/>
      <c r="B152" s="51"/>
      <c r="C152" s="26" t="s">
        <v>5</v>
      </c>
      <c r="D152" s="28">
        <v>0</v>
      </c>
      <c r="E152" s="28">
        <v>0</v>
      </c>
      <c r="F152" s="12" t="s">
        <v>70</v>
      </c>
      <c r="G152" s="44"/>
      <c r="H152" s="44"/>
      <c r="I152" s="44"/>
      <c r="J152" s="52"/>
      <c r="K152" s="37"/>
      <c r="L152" s="22"/>
      <c r="M152" s="22"/>
      <c r="N152" s="22"/>
      <c r="O152" s="22"/>
      <c r="P152" s="22"/>
      <c r="Q152" s="22"/>
      <c r="R152" s="22"/>
    </row>
    <row r="153" spans="1:18" s="23" customFormat="1" ht="159" customHeight="1" x14ac:dyDescent="0.2">
      <c r="A153" s="50"/>
      <c r="B153" s="51"/>
      <c r="C153" s="26" t="s">
        <v>6</v>
      </c>
      <c r="D153" s="28">
        <v>0</v>
      </c>
      <c r="E153" s="28">
        <v>0</v>
      </c>
      <c r="F153" s="12" t="s">
        <v>70</v>
      </c>
      <c r="G153" s="45"/>
      <c r="H153" s="45"/>
      <c r="I153" s="45"/>
      <c r="J153" s="52"/>
      <c r="K153" s="38"/>
      <c r="L153" s="22"/>
      <c r="M153" s="22"/>
      <c r="N153" s="22"/>
      <c r="O153" s="22"/>
      <c r="P153" s="22"/>
      <c r="Q153" s="22"/>
      <c r="R153" s="22"/>
    </row>
    <row r="154" spans="1:18" s="21" customFormat="1" ht="20.25" customHeight="1" x14ac:dyDescent="0.15">
      <c r="A154" s="53" t="s">
        <v>32</v>
      </c>
      <c r="B154" s="54" t="s">
        <v>141</v>
      </c>
      <c r="C154" s="27" t="s">
        <v>2</v>
      </c>
      <c r="D154" s="16">
        <f>D155+D156+D157+D158</f>
        <v>63869.1</v>
      </c>
      <c r="E154" s="16">
        <f>E155+E156+E157+E158</f>
        <v>27711.899999999998</v>
      </c>
      <c r="F154" s="17">
        <f t="shared" ref="F154:F176" si="60">E154/D154*100</f>
        <v>43.388586969285612</v>
      </c>
      <c r="G154" s="46" t="s">
        <v>70</v>
      </c>
      <c r="H154" s="18" t="s">
        <v>71</v>
      </c>
      <c r="I154" s="19">
        <f>I159</f>
        <v>3</v>
      </c>
      <c r="J154" s="55" t="s">
        <v>47</v>
      </c>
      <c r="K154" s="40"/>
      <c r="L154" s="20"/>
      <c r="M154" s="20"/>
      <c r="N154" s="20"/>
      <c r="O154" s="20"/>
      <c r="P154" s="20"/>
      <c r="Q154" s="20"/>
      <c r="R154" s="20"/>
    </row>
    <row r="155" spans="1:18" s="21" customFormat="1" ht="19.5" customHeight="1" x14ac:dyDescent="0.15">
      <c r="A155" s="53"/>
      <c r="B155" s="54"/>
      <c r="C155" s="27" t="s">
        <v>3</v>
      </c>
      <c r="D155" s="16">
        <f>D160</f>
        <v>63828</v>
      </c>
      <c r="E155" s="16">
        <f t="shared" ref="D155:E158" si="61">E160</f>
        <v>27670.799999999999</v>
      </c>
      <c r="F155" s="17">
        <f t="shared" si="60"/>
        <v>43.352133859748072</v>
      </c>
      <c r="G155" s="47"/>
      <c r="H155" s="18" t="s">
        <v>72</v>
      </c>
      <c r="I155" s="19">
        <f t="shared" ref="I155:I157" si="62">I160</f>
        <v>1</v>
      </c>
      <c r="J155" s="55"/>
      <c r="K155" s="41"/>
      <c r="L155" s="20"/>
      <c r="M155" s="20"/>
      <c r="N155" s="20"/>
      <c r="O155" s="20"/>
      <c r="P155" s="20"/>
      <c r="Q155" s="20"/>
      <c r="R155" s="20"/>
    </row>
    <row r="156" spans="1:18" s="21" customFormat="1" ht="10.5" x14ac:dyDescent="0.15">
      <c r="A156" s="53"/>
      <c r="B156" s="54"/>
      <c r="C156" s="27" t="s">
        <v>4</v>
      </c>
      <c r="D156" s="16">
        <f t="shared" si="61"/>
        <v>41.1</v>
      </c>
      <c r="E156" s="16">
        <f t="shared" si="61"/>
        <v>41.1</v>
      </c>
      <c r="F156" s="17">
        <f t="shared" si="60"/>
        <v>100</v>
      </c>
      <c r="G156" s="47"/>
      <c r="H156" s="18" t="s">
        <v>73</v>
      </c>
      <c r="I156" s="19">
        <f t="shared" si="62"/>
        <v>2</v>
      </c>
      <c r="J156" s="55"/>
      <c r="K156" s="41"/>
      <c r="L156" s="20"/>
      <c r="M156" s="20"/>
      <c r="N156" s="20"/>
      <c r="O156" s="20"/>
      <c r="P156" s="20"/>
      <c r="Q156" s="20"/>
      <c r="R156" s="20"/>
    </row>
    <row r="157" spans="1:18" s="21" customFormat="1" ht="10.5" x14ac:dyDescent="0.15">
      <c r="A157" s="53"/>
      <c r="B157" s="54"/>
      <c r="C157" s="27" t="s">
        <v>5</v>
      </c>
      <c r="D157" s="16">
        <f t="shared" si="61"/>
        <v>0</v>
      </c>
      <c r="E157" s="16">
        <f t="shared" si="61"/>
        <v>0</v>
      </c>
      <c r="F157" s="17" t="s">
        <v>70</v>
      </c>
      <c r="G157" s="47"/>
      <c r="H157" s="18" t="s">
        <v>74</v>
      </c>
      <c r="I157" s="19">
        <f t="shared" si="62"/>
        <v>0</v>
      </c>
      <c r="J157" s="55"/>
      <c r="K157" s="41"/>
      <c r="L157" s="20"/>
      <c r="M157" s="20"/>
      <c r="N157" s="20"/>
      <c r="O157" s="20"/>
      <c r="P157" s="20"/>
      <c r="Q157" s="20"/>
      <c r="R157" s="20"/>
    </row>
    <row r="158" spans="1:18" s="21" customFormat="1" ht="18" customHeight="1" x14ac:dyDescent="0.15">
      <c r="A158" s="53"/>
      <c r="B158" s="54"/>
      <c r="C158" s="27" t="s">
        <v>6</v>
      </c>
      <c r="D158" s="16">
        <f>D163</f>
        <v>0</v>
      </c>
      <c r="E158" s="16">
        <f t="shared" si="61"/>
        <v>0</v>
      </c>
      <c r="F158" s="17" t="s">
        <v>70</v>
      </c>
      <c r="G158" s="48"/>
      <c r="H158" s="18" t="s">
        <v>75</v>
      </c>
      <c r="I158" s="17">
        <f>I155/I154*100</f>
        <v>33.333333333333329</v>
      </c>
      <c r="J158" s="55"/>
      <c r="K158" s="42"/>
      <c r="L158" s="20"/>
      <c r="M158" s="20"/>
      <c r="N158" s="20"/>
      <c r="O158" s="20"/>
      <c r="P158" s="20"/>
      <c r="Q158" s="20"/>
      <c r="R158" s="20"/>
    </row>
    <row r="159" spans="1:18" ht="21" customHeight="1" x14ac:dyDescent="0.2">
      <c r="A159" s="50" t="s">
        <v>33</v>
      </c>
      <c r="B159" s="51" t="s">
        <v>116</v>
      </c>
      <c r="C159" s="26" t="s">
        <v>2</v>
      </c>
      <c r="D159" s="28">
        <f t="shared" ref="D159:E163" si="63">D164+D169+D174</f>
        <v>63869.1</v>
      </c>
      <c r="E159" s="30">
        <f t="shared" si="63"/>
        <v>27711.899999999998</v>
      </c>
      <c r="F159" s="12">
        <f t="shared" si="60"/>
        <v>43.388586969285612</v>
      </c>
      <c r="G159" s="43" t="s">
        <v>70</v>
      </c>
      <c r="H159" s="10" t="s">
        <v>71</v>
      </c>
      <c r="I159" s="14">
        <f>COUNTA(I164:I178)</f>
        <v>3</v>
      </c>
      <c r="J159" s="52" t="s">
        <v>47</v>
      </c>
      <c r="K159" s="36"/>
      <c r="L159" s="4"/>
      <c r="M159" s="4"/>
      <c r="N159" s="4"/>
      <c r="O159" s="4"/>
      <c r="P159" s="4"/>
      <c r="Q159" s="4"/>
      <c r="R159" s="4"/>
    </row>
    <row r="160" spans="1:18" ht="12" customHeight="1" x14ac:dyDescent="0.2">
      <c r="A160" s="50"/>
      <c r="B160" s="51"/>
      <c r="C160" s="26" t="s">
        <v>3</v>
      </c>
      <c r="D160" s="28">
        <f t="shared" si="63"/>
        <v>63828</v>
      </c>
      <c r="E160" s="30">
        <f t="shared" si="63"/>
        <v>27670.799999999999</v>
      </c>
      <c r="F160" s="12">
        <f t="shared" si="60"/>
        <v>43.352133859748072</v>
      </c>
      <c r="G160" s="44"/>
      <c r="H160" s="10" t="s">
        <v>72</v>
      </c>
      <c r="I160" s="14">
        <f>COUNTIF(I164:I178,"да")</f>
        <v>1</v>
      </c>
      <c r="J160" s="52"/>
      <c r="K160" s="37"/>
      <c r="L160" s="4"/>
      <c r="M160" s="4"/>
      <c r="N160" s="4"/>
      <c r="O160" s="4"/>
      <c r="P160" s="4"/>
      <c r="Q160" s="4"/>
      <c r="R160" s="4"/>
    </row>
    <row r="161" spans="1:18" x14ac:dyDescent="0.2">
      <c r="A161" s="50"/>
      <c r="B161" s="51"/>
      <c r="C161" s="26" t="s">
        <v>4</v>
      </c>
      <c r="D161" s="28">
        <f t="shared" si="63"/>
        <v>41.1</v>
      </c>
      <c r="E161" s="28">
        <f t="shared" si="63"/>
        <v>41.1</v>
      </c>
      <c r="F161" s="12">
        <f t="shared" si="60"/>
        <v>100</v>
      </c>
      <c r="G161" s="44"/>
      <c r="H161" s="10" t="s">
        <v>73</v>
      </c>
      <c r="I161" s="14">
        <f>COUNTIF(I164:I178,"частично")</f>
        <v>2</v>
      </c>
      <c r="J161" s="52"/>
      <c r="K161" s="37"/>
      <c r="L161" s="4"/>
      <c r="M161" s="4"/>
      <c r="N161" s="4"/>
      <c r="O161" s="4"/>
      <c r="P161" s="4"/>
      <c r="Q161" s="4"/>
      <c r="R161" s="4"/>
    </row>
    <row r="162" spans="1:18" x14ac:dyDescent="0.2">
      <c r="A162" s="50"/>
      <c r="B162" s="51"/>
      <c r="C162" s="26" t="s">
        <v>5</v>
      </c>
      <c r="D162" s="28">
        <f t="shared" si="63"/>
        <v>0</v>
      </c>
      <c r="E162" s="28">
        <f t="shared" si="63"/>
        <v>0</v>
      </c>
      <c r="F162" s="12" t="s">
        <v>70</v>
      </c>
      <c r="G162" s="44"/>
      <c r="H162" s="10" t="s">
        <v>74</v>
      </c>
      <c r="I162" s="14">
        <f>COUNTIF(I164:I178,"нет")</f>
        <v>0</v>
      </c>
      <c r="J162" s="52"/>
      <c r="K162" s="37"/>
      <c r="L162" s="4"/>
      <c r="M162" s="4"/>
      <c r="N162" s="4"/>
      <c r="O162" s="4"/>
      <c r="P162" s="4"/>
      <c r="Q162" s="4"/>
      <c r="R162" s="4"/>
    </row>
    <row r="163" spans="1:18" ht="20.25" customHeight="1" x14ac:dyDescent="0.2">
      <c r="A163" s="50"/>
      <c r="B163" s="51"/>
      <c r="C163" s="26" t="s">
        <v>6</v>
      </c>
      <c r="D163" s="28">
        <f>D168+D173+D178</f>
        <v>0</v>
      </c>
      <c r="E163" s="28">
        <f t="shared" si="63"/>
        <v>0</v>
      </c>
      <c r="F163" s="12" t="s">
        <v>70</v>
      </c>
      <c r="G163" s="45"/>
      <c r="H163" s="10" t="s">
        <v>75</v>
      </c>
      <c r="I163" s="12">
        <f>I160/I159*100</f>
        <v>33.333333333333329</v>
      </c>
      <c r="J163" s="52"/>
      <c r="K163" s="38"/>
      <c r="L163" s="4"/>
      <c r="M163" s="4"/>
      <c r="N163" s="4"/>
      <c r="O163" s="4"/>
      <c r="P163" s="4"/>
      <c r="Q163" s="4"/>
      <c r="R163" s="4"/>
    </row>
    <row r="164" spans="1:18" s="23" customFormat="1" ht="11.25" customHeight="1" x14ac:dyDescent="0.2">
      <c r="A164" s="50" t="s">
        <v>51</v>
      </c>
      <c r="B164" s="51" t="s">
        <v>20</v>
      </c>
      <c r="C164" s="26" t="s">
        <v>2</v>
      </c>
      <c r="D164" s="28">
        <f>SUM(D165:D168)</f>
        <v>63027</v>
      </c>
      <c r="E164" s="30">
        <f t="shared" ref="E164" si="64">SUM(E165:E168)</f>
        <v>27231</v>
      </c>
      <c r="F164" s="12">
        <f t="shared" si="60"/>
        <v>43.205292969679661</v>
      </c>
      <c r="G164" s="39" t="s">
        <v>70</v>
      </c>
      <c r="H164" s="39" t="s">
        <v>70</v>
      </c>
      <c r="I164" s="39" t="s">
        <v>138</v>
      </c>
      <c r="J164" s="52" t="s">
        <v>47</v>
      </c>
      <c r="K164" s="36"/>
      <c r="L164" s="22"/>
      <c r="M164" s="22"/>
      <c r="N164" s="22"/>
      <c r="O164" s="22"/>
      <c r="P164" s="22"/>
      <c r="Q164" s="22"/>
      <c r="R164" s="22"/>
    </row>
    <row r="165" spans="1:18" s="23" customFormat="1" x14ac:dyDescent="0.2">
      <c r="A165" s="50"/>
      <c r="B165" s="51"/>
      <c r="C165" s="26" t="s">
        <v>3</v>
      </c>
      <c r="D165" s="28">
        <v>63027</v>
      </c>
      <c r="E165" s="31">
        <v>27231</v>
      </c>
      <c r="F165" s="12">
        <f t="shared" si="60"/>
        <v>43.205292969679661</v>
      </c>
      <c r="G165" s="39"/>
      <c r="H165" s="39"/>
      <c r="I165" s="39"/>
      <c r="J165" s="52"/>
      <c r="K165" s="37"/>
      <c r="L165" s="22"/>
      <c r="M165" s="22"/>
      <c r="N165" s="22"/>
      <c r="O165" s="22"/>
      <c r="P165" s="22"/>
      <c r="Q165" s="22"/>
      <c r="R165" s="22"/>
    </row>
    <row r="166" spans="1:18" s="23" customFormat="1" x14ac:dyDescent="0.2">
      <c r="A166" s="50"/>
      <c r="B166" s="51"/>
      <c r="C166" s="26" t="s">
        <v>4</v>
      </c>
      <c r="D166" s="28">
        <v>0</v>
      </c>
      <c r="E166" s="28">
        <v>0</v>
      </c>
      <c r="F166" s="12" t="s">
        <v>70</v>
      </c>
      <c r="G166" s="39"/>
      <c r="H166" s="39"/>
      <c r="I166" s="39"/>
      <c r="J166" s="52"/>
      <c r="K166" s="37"/>
      <c r="L166" s="22"/>
      <c r="M166" s="22"/>
      <c r="N166" s="22"/>
      <c r="O166" s="22"/>
      <c r="P166" s="22"/>
      <c r="Q166" s="22"/>
      <c r="R166" s="22"/>
    </row>
    <row r="167" spans="1:18" s="23" customFormat="1" x14ac:dyDescent="0.2">
      <c r="A167" s="50"/>
      <c r="B167" s="51"/>
      <c r="C167" s="26" t="s">
        <v>5</v>
      </c>
      <c r="D167" s="28">
        <v>0</v>
      </c>
      <c r="E167" s="28">
        <v>0</v>
      </c>
      <c r="F167" s="12" t="s">
        <v>70</v>
      </c>
      <c r="G167" s="39"/>
      <c r="H167" s="39"/>
      <c r="I167" s="39"/>
      <c r="J167" s="52"/>
      <c r="K167" s="37"/>
      <c r="L167" s="22"/>
      <c r="M167" s="22"/>
      <c r="N167" s="22"/>
      <c r="O167" s="22"/>
      <c r="P167" s="22"/>
      <c r="Q167" s="22"/>
      <c r="R167" s="22"/>
    </row>
    <row r="168" spans="1:18" s="23" customFormat="1" ht="11.25" customHeight="1" x14ac:dyDescent="0.2">
      <c r="A168" s="50"/>
      <c r="B168" s="51"/>
      <c r="C168" s="26" t="s">
        <v>6</v>
      </c>
      <c r="D168" s="28">
        <v>0</v>
      </c>
      <c r="E168" s="28">
        <v>0</v>
      </c>
      <c r="F168" s="12" t="s">
        <v>70</v>
      </c>
      <c r="G168" s="39"/>
      <c r="H168" s="39"/>
      <c r="I168" s="39"/>
      <c r="J168" s="52"/>
      <c r="K168" s="38"/>
      <c r="L168" s="22"/>
      <c r="M168" s="22"/>
      <c r="N168" s="22"/>
      <c r="O168" s="22"/>
      <c r="P168" s="22"/>
      <c r="Q168" s="22"/>
      <c r="R168" s="22"/>
    </row>
    <row r="169" spans="1:18" s="23" customFormat="1" ht="11.25" customHeight="1" x14ac:dyDescent="0.2">
      <c r="A169" s="50" t="s">
        <v>52</v>
      </c>
      <c r="B169" s="51" t="s">
        <v>21</v>
      </c>
      <c r="C169" s="26" t="s">
        <v>2</v>
      </c>
      <c r="D169" s="28">
        <f>SUM(D170:D173)</f>
        <v>801</v>
      </c>
      <c r="E169" s="30">
        <f t="shared" ref="E169" si="65">SUM(E170:E173)</f>
        <v>439.8</v>
      </c>
      <c r="F169" s="12">
        <f t="shared" si="60"/>
        <v>54.9063670411985</v>
      </c>
      <c r="G169" s="39" t="s">
        <v>70</v>
      </c>
      <c r="H169" s="39" t="s">
        <v>70</v>
      </c>
      <c r="I169" s="39" t="s">
        <v>138</v>
      </c>
      <c r="J169" s="52" t="s">
        <v>47</v>
      </c>
      <c r="K169" s="36"/>
      <c r="L169" s="22"/>
      <c r="M169" s="22"/>
      <c r="N169" s="22"/>
      <c r="O169" s="22"/>
      <c r="P169" s="22"/>
      <c r="Q169" s="22"/>
      <c r="R169" s="22"/>
    </row>
    <row r="170" spans="1:18" s="23" customFormat="1" x14ac:dyDescent="0.2">
      <c r="A170" s="50"/>
      <c r="B170" s="51"/>
      <c r="C170" s="26" t="s">
        <v>3</v>
      </c>
      <c r="D170" s="28">
        <v>801</v>
      </c>
      <c r="E170" s="31">
        <v>439.8</v>
      </c>
      <c r="F170" s="12">
        <f t="shared" si="60"/>
        <v>54.9063670411985</v>
      </c>
      <c r="G170" s="39"/>
      <c r="H170" s="39"/>
      <c r="I170" s="39"/>
      <c r="J170" s="52"/>
      <c r="K170" s="37"/>
      <c r="L170" s="22"/>
      <c r="M170" s="22"/>
      <c r="N170" s="22"/>
      <c r="O170" s="22"/>
      <c r="P170" s="22"/>
      <c r="Q170" s="22"/>
      <c r="R170" s="22"/>
    </row>
    <row r="171" spans="1:18" s="23" customFormat="1" x14ac:dyDescent="0.2">
      <c r="A171" s="50"/>
      <c r="B171" s="51"/>
      <c r="C171" s="26" t="s">
        <v>4</v>
      </c>
      <c r="D171" s="28">
        <v>0</v>
      </c>
      <c r="E171" s="28">
        <v>0</v>
      </c>
      <c r="F171" s="12" t="s">
        <v>70</v>
      </c>
      <c r="G171" s="39"/>
      <c r="H171" s="39"/>
      <c r="I171" s="39"/>
      <c r="J171" s="52"/>
      <c r="K171" s="37"/>
      <c r="L171" s="22"/>
      <c r="M171" s="22"/>
      <c r="N171" s="22"/>
      <c r="O171" s="22"/>
      <c r="P171" s="22"/>
      <c r="Q171" s="22"/>
      <c r="R171" s="22"/>
    </row>
    <row r="172" spans="1:18" s="23" customFormat="1" x14ac:dyDescent="0.2">
      <c r="A172" s="50"/>
      <c r="B172" s="51"/>
      <c r="C172" s="26" t="s">
        <v>5</v>
      </c>
      <c r="D172" s="28">
        <v>0</v>
      </c>
      <c r="E172" s="28">
        <v>0</v>
      </c>
      <c r="F172" s="12" t="s">
        <v>70</v>
      </c>
      <c r="G172" s="39"/>
      <c r="H172" s="39"/>
      <c r="I172" s="39"/>
      <c r="J172" s="52"/>
      <c r="K172" s="37"/>
      <c r="L172" s="22"/>
      <c r="M172" s="22"/>
      <c r="N172" s="22"/>
      <c r="O172" s="22"/>
      <c r="P172" s="22"/>
      <c r="Q172" s="22"/>
      <c r="R172" s="22"/>
    </row>
    <row r="173" spans="1:18" s="23" customFormat="1" ht="9.75" customHeight="1" x14ac:dyDescent="0.2">
      <c r="A173" s="50"/>
      <c r="B173" s="51"/>
      <c r="C173" s="26" t="s">
        <v>6</v>
      </c>
      <c r="D173" s="28">
        <v>0</v>
      </c>
      <c r="E173" s="28">
        <v>0</v>
      </c>
      <c r="F173" s="12" t="s">
        <v>70</v>
      </c>
      <c r="G173" s="39"/>
      <c r="H173" s="39"/>
      <c r="I173" s="39"/>
      <c r="J173" s="52"/>
      <c r="K173" s="38"/>
      <c r="L173" s="22"/>
      <c r="M173" s="22"/>
      <c r="N173" s="22"/>
      <c r="O173" s="22"/>
      <c r="P173" s="22"/>
      <c r="Q173" s="22"/>
      <c r="R173" s="22"/>
    </row>
    <row r="174" spans="1:18" s="23" customFormat="1" ht="11.25" customHeight="1" x14ac:dyDescent="0.2">
      <c r="A174" s="50" t="s">
        <v>53</v>
      </c>
      <c r="B174" s="51" t="s">
        <v>19</v>
      </c>
      <c r="C174" s="26" t="s">
        <v>2</v>
      </c>
      <c r="D174" s="28">
        <f>SUM(D175:D178)</f>
        <v>41.1</v>
      </c>
      <c r="E174" s="30">
        <f t="shared" ref="E174" si="66">SUM(E175:E178)</f>
        <v>41.1</v>
      </c>
      <c r="F174" s="12">
        <f t="shared" si="60"/>
        <v>100</v>
      </c>
      <c r="G174" s="39" t="s">
        <v>70</v>
      </c>
      <c r="H174" s="39" t="s">
        <v>70</v>
      </c>
      <c r="I174" s="39" t="s">
        <v>103</v>
      </c>
      <c r="J174" s="52" t="s">
        <v>47</v>
      </c>
      <c r="K174" s="36"/>
      <c r="L174" s="22"/>
      <c r="M174" s="22"/>
      <c r="N174" s="22"/>
      <c r="O174" s="22"/>
      <c r="P174" s="22"/>
      <c r="Q174" s="22"/>
      <c r="R174" s="22"/>
    </row>
    <row r="175" spans="1:18" s="23" customFormat="1" x14ac:dyDescent="0.2">
      <c r="A175" s="50"/>
      <c r="B175" s="51"/>
      <c r="C175" s="26" t="s">
        <v>3</v>
      </c>
      <c r="D175" s="28">
        <v>0</v>
      </c>
      <c r="E175" s="28">
        <v>0</v>
      </c>
      <c r="F175" s="12" t="s">
        <v>70</v>
      </c>
      <c r="G175" s="39"/>
      <c r="H175" s="39"/>
      <c r="I175" s="39"/>
      <c r="J175" s="52"/>
      <c r="K175" s="37"/>
      <c r="L175" s="22"/>
      <c r="M175" s="22"/>
      <c r="N175" s="22"/>
      <c r="O175" s="22"/>
      <c r="P175" s="22"/>
      <c r="Q175" s="22"/>
      <c r="R175" s="22"/>
    </row>
    <row r="176" spans="1:18" s="23" customFormat="1" x14ac:dyDescent="0.2">
      <c r="A176" s="50"/>
      <c r="B176" s="51"/>
      <c r="C176" s="26" t="s">
        <v>4</v>
      </c>
      <c r="D176" s="28">
        <v>41.1</v>
      </c>
      <c r="E176" s="31">
        <v>41.1</v>
      </c>
      <c r="F176" s="12">
        <f t="shared" si="60"/>
        <v>100</v>
      </c>
      <c r="G176" s="39"/>
      <c r="H176" s="39"/>
      <c r="I176" s="39"/>
      <c r="J176" s="52"/>
      <c r="K176" s="37"/>
      <c r="L176" s="22"/>
      <c r="M176" s="22"/>
      <c r="N176" s="22"/>
      <c r="O176" s="22"/>
      <c r="P176" s="22"/>
      <c r="Q176" s="22"/>
      <c r="R176" s="22"/>
    </row>
    <row r="177" spans="1:18" s="23" customFormat="1" ht="75" customHeight="1" x14ac:dyDescent="0.2">
      <c r="A177" s="50"/>
      <c r="B177" s="51"/>
      <c r="C177" s="26" t="s">
        <v>5</v>
      </c>
      <c r="D177" s="28">
        <v>0</v>
      </c>
      <c r="E177" s="28">
        <v>0</v>
      </c>
      <c r="F177" s="12" t="s">
        <v>70</v>
      </c>
      <c r="G177" s="39"/>
      <c r="H177" s="39"/>
      <c r="I177" s="39"/>
      <c r="J177" s="52"/>
      <c r="K177" s="37"/>
      <c r="L177" s="22"/>
      <c r="M177" s="22"/>
      <c r="N177" s="22"/>
      <c r="O177" s="22"/>
      <c r="P177" s="22"/>
      <c r="Q177" s="22"/>
      <c r="R177" s="22"/>
    </row>
    <row r="178" spans="1:18" s="23" customFormat="1" ht="104.25" customHeight="1" x14ac:dyDescent="0.2">
      <c r="A178" s="50"/>
      <c r="B178" s="51"/>
      <c r="C178" s="26" t="s">
        <v>6</v>
      </c>
      <c r="D178" s="28">
        <v>0</v>
      </c>
      <c r="E178" s="28">
        <v>0</v>
      </c>
      <c r="F178" s="12" t="s">
        <v>70</v>
      </c>
      <c r="G178" s="39"/>
      <c r="H178" s="39"/>
      <c r="I178" s="39"/>
      <c r="J178" s="52"/>
      <c r="K178" s="38"/>
      <c r="L178" s="22"/>
      <c r="M178" s="22"/>
      <c r="N178" s="22"/>
      <c r="O178" s="22"/>
      <c r="P178" s="22"/>
      <c r="Q178" s="22"/>
      <c r="R178" s="22"/>
    </row>
    <row r="179" spans="1:18" x14ac:dyDescent="0.2">
      <c r="A179" s="5"/>
      <c r="B179" s="6"/>
      <c r="C179" s="6"/>
      <c r="D179" s="7"/>
      <c r="E179" s="8"/>
      <c r="F179" s="8"/>
      <c r="G179" s="8"/>
      <c r="H179" s="8"/>
      <c r="I179" s="8"/>
    </row>
    <row r="180" spans="1:18" x14ac:dyDescent="0.2">
      <c r="A180" s="5"/>
      <c r="B180" s="9"/>
      <c r="C180" s="6"/>
      <c r="D180" s="7"/>
      <c r="E180" s="8"/>
      <c r="F180" s="8"/>
      <c r="G180" s="8"/>
      <c r="H180" s="8"/>
      <c r="I180" s="8"/>
    </row>
    <row r="181" spans="1:18" x14ac:dyDescent="0.2">
      <c r="A181" s="5"/>
      <c r="B181" s="9"/>
      <c r="C181" s="6"/>
      <c r="D181" s="7"/>
      <c r="E181" s="8"/>
      <c r="F181" s="8"/>
      <c r="G181" s="8"/>
      <c r="H181" s="8"/>
      <c r="I181" s="8"/>
    </row>
    <row r="182" spans="1:18" x14ac:dyDescent="0.2">
      <c r="A182" s="5"/>
      <c r="B182" s="9"/>
      <c r="C182" s="6"/>
      <c r="D182" s="7"/>
      <c r="E182" s="8"/>
      <c r="F182" s="8"/>
      <c r="G182" s="8"/>
      <c r="H182" s="8"/>
      <c r="I182" s="8"/>
    </row>
    <row r="183" spans="1:18" x14ac:dyDescent="0.2">
      <c r="A183" s="5"/>
      <c r="B183" s="9"/>
      <c r="C183" s="6"/>
      <c r="D183" s="7"/>
      <c r="E183" s="8"/>
      <c r="F183" s="8"/>
      <c r="G183" s="8"/>
      <c r="H183" s="8"/>
      <c r="I183" s="8"/>
    </row>
  </sheetData>
  <mergeCells count="223">
    <mergeCell ref="J39:J43"/>
    <mergeCell ref="I39:I43"/>
    <mergeCell ref="H39:H43"/>
    <mergeCell ref="G39:G43"/>
    <mergeCell ref="B39:B43"/>
    <mergeCell ref="A39:A43"/>
    <mergeCell ref="A1:K1"/>
    <mergeCell ref="A2:A3"/>
    <mergeCell ref="B2:B3"/>
    <mergeCell ref="C2:E2"/>
    <mergeCell ref="J2:J3"/>
    <mergeCell ref="A14:A18"/>
    <mergeCell ref="B14:B18"/>
    <mergeCell ref="J14:J18"/>
    <mergeCell ref="F2:F3"/>
    <mergeCell ref="G2:I2"/>
    <mergeCell ref="K2:K3"/>
    <mergeCell ref="K4:K8"/>
    <mergeCell ref="K9:K13"/>
    <mergeCell ref="K14:K18"/>
    <mergeCell ref="A19:A23"/>
    <mergeCell ref="B19:B23"/>
    <mergeCell ref="J19:J23"/>
    <mergeCell ref="A4:A8"/>
    <mergeCell ref="B4:B8"/>
    <mergeCell ref="J4:J8"/>
    <mergeCell ref="A9:A13"/>
    <mergeCell ref="B9:B13"/>
    <mergeCell ref="J9:J13"/>
    <mergeCell ref="G4:G8"/>
    <mergeCell ref="A34:A38"/>
    <mergeCell ref="B34:B38"/>
    <mergeCell ref="J34:J38"/>
    <mergeCell ref="A24:A28"/>
    <mergeCell ref="B24:B28"/>
    <mergeCell ref="J24:J28"/>
    <mergeCell ref="A29:A33"/>
    <mergeCell ref="B29:B33"/>
    <mergeCell ref="J29:J33"/>
    <mergeCell ref="A54:A58"/>
    <mergeCell ref="B54:B58"/>
    <mergeCell ref="J54:J58"/>
    <mergeCell ref="A59:A63"/>
    <mergeCell ref="B59:B63"/>
    <mergeCell ref="J59:J63"/>
    <mergeCell ref="A44:A48"/>
    <mergeCell ref="B44:B48"/>
    <mergeCell ref="J44:J48"/>
    <mergeCell ref="A49:A53"/>
    <mergeCell ref="B49:B53"/>
    <mergeCell ref="J49:J53"/>
    <mergeCell ref="I44:I48"/>
    <mergeCell ref="H44:H48"/>
    <mergeCell ref="G44:G48"/>
    <mergeCell ref="G49:G53"/>
    <mergeCell ref="G54:G58"/>
    <mergeCell ref="H54:H58"/>
    <mergeCell ref="I54:I58"/>
    <mergeCell ref="G59:G63"/>
    <mergeCell ref="H59:H63"/>
    <mergeCell ref="I59:I63"/>
    <mergeCell ref="A74:A78"/>
    <mergeCell ref="B74:B78"/>
    <mergeCell ref="J74:J78"/>
    <mergeCell ref="A79:A83"/>
    <mergeCell ref="B79:B83"/>
    <mergeCell ref="J79:J83"/>
    <mergeCell ref="A64:A68"/>
    <mergeCell ref="B64:B68"/>
    <mergeCell ref="J64:J68"/>
    <mergeCell ref="A69:A73"/>
    <mergeCell ref="B69:B73"/>
    <mergeCell ref="J69:J73"/>
    <mergeCell ref="G64:G68"/>
    <mergeCell ref="G69:G73"/>
    <mergeCell ref="G74:G78"/>
    <mergeCell ref="H74:H78"/>
    <mergeCell ref="I74:I78"/>
    <mergeCell ref="G79:G83"/>
    <mergeCell ref="H79:H83"/>
    <mergeCell ref="I79:I83"/>
    <mergeCell ref="A94:A98"/>
    <mergeCell ref="B94:B98"/>
    <mergeCell ref="J94:J98"/>
    <mergeCell ref="A99:A103"/>
    <mergeCell ref="B99:B103"/>
    <mergeCell ref="J99:J103"/>
    <mergeCell ref="A84:A88"/>
    <mergeCell ref="B84:B88"/>
    <mergeCell ref="J84:J88"/>
    <mergeCell ref="A89:A93"/>
    <mergeCell ref="B89:B93"/>
    <mergeCell ref="J89:J93"/>
    <mergeCell ref="G89:G93"/>
    <mergeCell ref="G94:G98"/>
    <mergeCell ref="H94:H98"/>
    <mergeCell ref="I94:I98"/>
    <mergeCell ref="G99:G103"/>
    <mergeCell ref="H99:H103"/>
    <mergeCell ref="I99:I103"/>
    <mergeCell ref="G84:G88"/>
    <mergeCell ref="H84:H88"/>
    <mergeCell ref="I84:I88"/>
    <mergeCell ref="A109:A113"/>
    <mergeCell ref="B109:B113"/>
    <mergeCell ref="J109:J113"/>
    <mergeCell ref="A114:A118"/>
    <mergeCell ref="B114:B118"/>
    <mergeCell ref="J114:J118"/>
    <mergeCell ref="A104:A108"/>
    <mergeCell ref="B104:B108"/>
    <mergeCell ref="J104:J108"/>
    <mergeCell ref="G104:G108"/>
    <mergeCell ref="H104:H108"/>
    <mergeCell ref="I104:I108"/>
    <mergeCell ref="G109:G113"/>
    <mergeCell ref="G114:G118"/>
    <mergeCell ref="A129:A133"/>
    <mergeCell ref="B129:B133"/>
    <mergeCell ref="J129:J133"/>
    <mergeCell ref="A134:A138"/>
    <mergeCell ref="B134:B138"/>
    <mergeCell ref="J134:J138"/>
    <mergeCell ref="A119:A123"/>
    <mergeCell ref="B119:B123"/>
    <mergeCell ref="J119:J123"/>
    <mergeCell ref="A124:A128"/>
    <mergeCell ref="B124:B128"/>
    <mergeCell ref="J124:J128"/>
    <mergeCell ref="G134:G138"/>
    <mergeCell ref="G119:G123"/>
    <mergeCell ref="H119:H123"/>
    <mergeCell ref="I119:I123"/>
    <mergeCell ref="G124:G128"/>
    <mergeCell ref="G129:G133"/>
    <mergeCell ref="H124:H128"/>
    <mergeCell ref="I124:I128"/>
    <mergeCell ref="H129:H133"/>
    <mergeCell ref="I129:I133"/>
    <mergeCell ref="A149:A153"/>
    <mergeCell ref="B149:B153"/>
    <mergeCell ref="J149:J153"/>
    <mergeCell ref="A154:A158"/>
    <mergeCell ref="B154:B158"/>
    <mergeCell ref="J154:J158"/>
    <mergeCell ref="A139:A143"/>
    <mergeCell ref="B139:B143"/>
    <mergeCell ref="J139:J143"/>
    <mergeCell ref="A144:A148"/>
    <mergeCell ref="B144:B148"/>
    <mergeCell ref="J144:J148"/>
    <mergeCell ref="G139:G143"/>
    <mergeCell ref="G144:G148"/>
    <mergeCell ref="H144:H148"/>
    <mergeCell ref="I144:I148"/>
    <mergeCell ref="G149:G153"/>
    <mergeCell ref="H149:H153"/>
    <mergeCell ref="I149:I153"/>
    <mergeCell ref="G154:G158"/>
    <mergeCell ref="A169:A173"/>
    <mergeCell ref="B169:B173"/>
    <mergeCell ref="J169:J173"/>
    <mergeCell ref="A174:A178"/>
    <mergeCell ref="B174:B178"/>
    <mergeCell ref="J174:J178"/>
    <mergeCell ref="A159:A163"/>
    <mergeCell ref="B159:B163"/>
    <mergeCell ref="J159:J163"/>
    <mergeCell ref="A164:A168"/>
    <mergeCell ref="B164:B168"/>
    <mergeCell ref="J164:J168"/>
    <mergeCell ref="G164:G168"/>
    <mergeCell ref="H164:H168"/>
    <mergeCell ref="I164:I168"/>
    <mergeCell ref="G159:G163"/>
    <mergeCell ref="K19:K23"/>
    <mergeCell ref="K24:K28"/>
    <mergeCell ref="K29:K33"/>
    <mergeCell ref="K34:K38"/>
    <mergeCell ref="G9:G13"/>
    <mergeCell ref="G14:G18"/>
    <mergeCell ref="G19:G23"/>
    <mergeCell ref="G24:G28"/>
    <mergeCell ref="G29:G33"/>
    <mergeCell ref="H29:H33"/>
    <mergeCell ref="I29:I33"/>
    <mergeCell ref="I34:I38"/>
    <mergeCell ref="H34:H38"/>
    <mergeCell ref="G34:G38"/>
    <mergeCell ref="K84:K88"/>
    <mergeCell ref="K89:K93"/>
    <mergeCell ref="K94:K98"/>
    <mergeCell ref="K99:K103"/>
    <mergeCell ref="K104:K108"/>
    <mergeCell ref="K109:K113"/>
    <mergeCell ref="K114:K118"/>
    <mergeCell ref="K119:K123"/>
    <mergeCell ref="K39:K43"/>
    <mergeCell ref="K44:K48"/>
    <mergeCell ref="K49:K53"/>
    <mergeCell ref="K54:K58"/>
    <mergeCell ref="K59:K63"/>
    <mergeCell ref="K64:K68"/>
    <mergeCell ref="K69:K73"/>
    <mergeCell ref="K74:K78"/>
    <mergeCell ref="K79:K83"/>
    <mergeCell ref="K169:K173"/>
    <mergeCell ref="K174:K178"/>
    <mergeCell ref="I174:I178"/>
    <mergeCell ref="H174:H178"/>
    <mergeCell ref="G174:G178"/>
    <mergeCell ref="G169:G173"/>
    <mergeCell ref="H169:H173"/>
    <mergeCell ref="I169:I173"/>
    <mergeCell ref="K124:K128"/>
    <mergeCell ref="K129:K133"/>
    <mergeCell ref="K134:K138"/>
    <mergeCell ref="K139:K143"/>
    <mergeCell ref="K144:K148"/>
    <mergeCell ref="K149:K153"/>
    <mergeCell ref="K154:K158"/>
    <mergeCell ref="K159:K163"/>
    <mergeCell ref="K164:K168"/>
  </mergeCells>
  <pageMargins left="0.47244094488188981" right="0.27559055118110237" top="0.47244094488188981" bottom="0.39370078740157483" header="0.11811023622047245" footer="0.31496062992125984"/>
  <pageSetup paperSize="9" orientation="landscape" r:id="rId1"/>
  <headerFooter>
    <oddHeader>&amp;C&amp;"Times New Roman,обычный"&amp;P</oddHeader>
  </headerFooter>
  <rowBreaks count="7" manualBreakCount="7">
    <brk id="28" max="10" man="1"/>
    <brk id="63" max="10" man="1"/>
    <brk id="78" max="10" man="1"/>
    <brk id="98" max="10" man="1"/>
    <brk id="113" max="10" man="1"/>
    <brk id="138" max="10" man="1"/>
    <brk id="15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view="pageBreakPreview" topLeftCell="A7" zoomScale="120" zoomScaleNormal="90" zoomScaleSheetLayoutView="120" zoomScalePageLayoutView="90" workbookViewId="0">
      <selection activeCell="M50" sqref="M50"/>
    </sheetView>
  </sheetViews>
  <sheetFormatPr defaultColWidth="9.140625" defaultRowHeight="12.75" x14ac:dyDescent="0.2"/>
  <cols>
    <col min="1" max="1" width="3.5703125" style="1" customWidth="1"/>
    <col min="2" max="2" width="20.85546875" style="1" customWidth="1"/>
    <col min="3" max="3" width="7.85546875" style="1" customWidth="1"/>
    <col min="4" max="4" width="9.7109375" style="1" customWidth="1"/>
    <col min="5" max="5" width="11" style="1" customWidth="1"/>
    <col min="6" max="6" width="8.28515625" style="1" customWidth="1"/>
    <col min="7" max="7" width="9" style="1" customWidth="1"/>
    <col min="8" max="8" width="10.85546875" style="1" customWidth="1"/>
    <col min="9" max="9" width="8.7109375" style="1" customWidth="1"/>
    <col min="10" max="10" width="8.42578125" style="1" customWidth="1"/>
    <col min="11" max="11" width="10.28515625" style="1" customWidth="1"/>
    <col min="12" max="12" width="27.42578125" style="1" customWidth="1"/>
    <col min="13" max="16384" width="9.140625" style="1"/>
  </cols>
  <sheetData>
    <row r="1" spans="1:12" ht="18.75" customHeight="1" x14ac:dyDescent="0.2">
      <c r="A1" s="82" t="s">
        <v>177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58.5" customHeight="1" x14ac:dyDescent="0.2">
      <c r="A2" s="32" t="s">
        <v>0</v>
      </c>
      <c r="B2" s="32" t="s">
        <v>81</v>
      </c>
      <c r="C2" s="32" t="s">
        <v>88</v>
      </c>
      <c r="D2" s="32" t="s">
        <v>122</v>
      </c>
      <c r="E2" s="32" t="s">
        <v>123</v>
      </c>
      <c r="F2" s="32" t="s">
        <v>86</v>
      </c>
      <c r="G2" s="32" t="s">
        <v>82</v>
      </c>
      <c r="H2" s="32" t="s">
        <v>85</v>
      </c>
      <c r="I2" s="32" t="s">
        <v>83</v>
      </c>
      <c r="J2" s="32" t="s">
        <v>119</v>
      </c>
      <c r="K2" s="32" t="s">
        <v>87</v>
      </c>
      <c r="L2" s="32" t="s">
        <v>84</v>
      </c>
    </row>
    <row r="3" spans="1:12" ht="14.25" customHeight="1" x14ac:dyDescent="0.2">
      <c r="A3" s="80"/>
      <c r="B3" s="89" t="s">
        <v>76</v>
      </c>
      <c r="C3" s="86"/>
      <c r="D3" s="86"/>
      <c r="E3" s="86"/>
      <c r="F3" s="32" t="s">
        <v>2</v>
      </c>
      <c r="G3" s="33">
        <f>SUM(G4:G7)</f>
        <v>33996.199999999997</v>
      </c>
      <c r="H3" s="33">
        <f t="shared" ref="H3:I3" si="0">SUM(H4:H7)</f>
        <v>26709.200000000001</v>
      </c>
      <c r="I3" s="33">
        <f t="shared" si="0"/>
        <v>2010.5</v>
      </c>
      <c r="J3" s="34">
        <f t="shared" ref="J3:J9" si="1">I3/H3*100</f>
        <v>7.5273688466895301</v>
      </c>
      <c r="K3" s="83" t="s">
        <v>70</v>
      </c>
      <c r="L3" s="83" t="s">
        <v>70</v>
      </c>
    </row>
    <row r="4" spans="1:12" ht="12.75" customHeight="1" x14ac:dyDescent="0.2">
      <c r="A4" s="80"/>
      <c r="B4" s="90"/>
      <c r="C4" s="87"/>
      <c r="D4" s="87"/>
      <c r="E4" s="87"/>
      <c r="F4" s="32" t="s">
        <v>57</v>
      </c>
      <c r="G4" s="33">
        <f>G9</f>
        <v>33996.199999999997</v>
      </c>
      <c r="H4" s="33">
        <f t="shared" ref="H4:I4" si="2">H9</f>
        <v>26709.200000000001</v>
      </c>
      <c r="I4" s="33">
        <f t="shared" si="2"/>
        <v>2010.5</v>
      </c>
      <c r="J4" s="34">
        <f t="shared" si="1"/>
        <v>7.5273688466895301</v>
      </c>
      <c r="K4" s="84"/>
      <c r="L4" s="84"/>
    </row>
    <row r="5" spans="1:12" x14ac:dyDescent="0.2">
      <c r="A5" s="80"/>
      <c r="B5" s="90"/>
      <c r="C5" s="87"/>
      <c r="D5" s="87"/>
      <c r="E5" s="87"/>
      <c r="F5" s="32" t="s">
        <v>4</v>
      </c>
      <c r="G5" s="33">
        <f t="shared" ref="G5:I5" si="3">G10</f>
        <v>0</v>
      </c>
      <c r="H5" s="33">
        <f t="shared" si="3"/>
        <v>0</v>
      </c>
      <c r="I5" s="33">
        <f t="shared" si="3"/>
        <v>0</v>
      </c>
      <c r="J5" s="34" t="s">
        <v>70</v>
      </c>
      <c r="K5" s="84"/>
      <c r="L5" s="84"/>
    </row>
    <row r="6" spans="1:12" x14ac:dyDescent="0.2">
      <c r="A6" s="80"/>
      <c r="B6" s="90"/>
      <c r="C6" s="87"/>
      <c r="D6" s="87"/>
      <c r="E6" s="87"/>
      <c r="F6" s="32" t="s">
        <v>5</v>
      </c>
      <c r="G6" s="33">
        <f t="shared" ref="G6:I6" si="4">G11</f>
        <v>0</v>
      </c>
      <c r="H6" s="33">
        <f t="shared" si="4"/>
        <v>0</v>
      </c>
      <c r="I6" s="33">
        <f t="shared" si="4"/>
        <v>0</v>
      </c>
      <c r="J6" s="34" t="s">
        <v>70</v>
      </c>
      <c r="K6" s="84"/>
      <c r="L6" s="84"/>
    </row>
    <row r="7" spans="1:12" ht="12" customHeight="1" x14ac:dyDescent="0.2">
      <c r="A7" s="80"/>
      <c r="B7" s="91"/>
      <c r="C7" s="88"/>
      <c r="D7" s="88"/>
      <c r="E7" s="88"/>
      <c r="F7" s="32" t="s">
        <v>6</v>
      </c>
      <c r="G7" s="33">
        <f t="shared" ref="G7:I7" si="5">G12</f>
        <v>0</v>
      </c>
      <c r="H7" s="33">
        <f t="shared" si="5"/>
        <v>0</v>
      </c>
      <c r="I7" s="33">
        <f t="shared" si="5"/>
        <v>0</v>
      </c>
      <c r="J7" s="34" t="s">
        <v>70</v>
      </c>
      <c r="K7" s="85"/>
      <c r="L7" s="85"/>
    </row>
    <row r="8" spans="1:12" x14ac:dyDescent="0.2">
      <c r="A8" s="86"/>
      <c r="B8" s="89" t="s">
        <v>27</v>
      </c>
      <c r="C8" s="86"/>
      <c r="D8" s="86"/>
      <c r="E8" s="86"/>
      <c r="F8" s="32" t="s">
        <v>2</v>
      </c>
      <c r="G8" s="33">
        <f>SUM(G9:G12)</f>
        <v>33996.199999999997</v>
      </c>
      <c r="H8" s="33">
        <f t="shared" ref="H8" si="6">SUM(H9:H12)</f>
        <v>26709.200000000001</v>
      </c>
      <c r="I8" s="33">
        <f t="shared" ref="I8" si="7">SUM(I9:I12)</f>
        <v>2010.5</v>
      </c>
      <c r="J8" s="34">
        <f t="shared" si="1"/>
        <v>7.5273688466895301</v>
      </c>
      <c r="K8" s="83" t="s">
        <v>70</v>
      </c>
      <c r="L8" s="83" t="s">
        <v>70</v>
      </c>
    </row>
    <row r="9" spans="1:12" x14ac:dyDescent="0.2">
      <c r="A9" s="87"/>
      <c r="B9" s="90"/>
      <c r="C9" s="87"/>
      <c r="D9" s="87"/>
      <c r="E9" s="87"/>
      <c r="F9" s="32" t="s">
        <v>57</v>
      </c>
      <c r="G9" s="33">
        <f>G14+G19+G24+G29+G34+G39+G44+G49+G54+G59+G64</f>
        <v>33996.199999999997</v>
      </c>
      <c r="H9" s="33">
        <f>H14+H19+H24+H29+H34+H39+H44+H49+H54+H59+H64</f>
        <v>26709.200000000001</v>
      </c>
      <c r="I9" s="33">
        <f>I14+I19+I24+I29+I34+I39+I44+I49+I54+I59+I64</f>
        <v>2010.5</v>
      </c>
      <c r="J9" s="34">
        <f t="shared" si="1"/>
        <v>7.5273688466895301</v>
      </c>
      <c r="K9" s="84"/>
      <c r="L9" s="84"/>
    </row>
    <row r="10" spans="1:12" x14ac:dyDescent="0.2">
      <c r="A10" s="87"/>
      <c r="B10" s="90"/>
      <c r="C10" s="87"/>
      <c r="D10" s="87"/>
      <c r="E10" s="87"/>
      <c r="F10" s="32" t="s">
        <v>4</v>
      </c>
      <c r="G10" s="33">
        <f>G15+G20+G25+G30+G35+G40+G45+G50+G55+G60+G65</f>
        <v>0</v>
      </c>
      <c r="H10" s="33">
        <f t="shared" ref="H10:I10" si="8">H15+H20+H25+H30+H35+H40+H45+H50+H55+H60+H65</f>
        <v>0</v>
      </c>
      <c r="I10" s="33">
        <f t="shared" si="8"/>
        <v>0</v>
      </c>
      <c r="J10" s="34" t="s">
        <v>70</v>
      </c>
      <c r="K10" s="84"/>
      <c r="L10" s="84"/>
    </row>
    <row r="11" spans="1:12" x14ac:dyDescent="0.2">
      <c r="A11" s="87"/>
      <c r="B11" s="90"/>
      <c r="C11" s="87"/>
      <c r="D11" s="87"/>
      <c r="E11" s="87"/>
      <c r="F11" s="32" t="s">
        <v>5</v>
      </c>
      <c r="G11" s="33">
        <f>G16+G21+G26+G31+G36+G41+G46+G51+G56+G61+G66</f>
        <v>0</v>
      </c>
      <c r="H11" s="33">
        <f t="shared" ref="H11:I11" si="9">H16+H21+H26+H31+H36+H41+H46+H51+H56+H61+H66</f>
        <v>0</v>
      </c>
      <c r="I11" s="33">
        <f t="shared" si="9"/>
        <v>0</v>
      </c>
      <c r="J11" s="34" t="s">
        <v>70</v>
      </c>
      <c r="K11" s="84"/>
      <c r="L11" s="84"/>
    </row>
    <row r="12" spans="1:12" ht="33.75" customHeight="1" x14ac:dyDescent="0.2">
      <c r="A12" s="88"/>
      <c r="B12" s="91"/>
      <c r="C12" s="88"/>
      <c r="D12" s="88"/>
      <c r="E12" s="88"/>
      <c r="F12" s="32" t="s">
        <v>6</v>
      </c>
      <c r="G12" s="33">
        <f>G17+G22+G27+G32+G37+G42+G47+G52+G57+G62+G67</f>
        <v>0</v>
      </c>
      <c r="H12" s="33">
        <f t="shared" ref="H12:I12" si="10">H17+H22+H27+H32+H37+H42+H47+H52+H57+H62+H67</f>
        <v>0</v>
      </c>
      <c r="I12" s="33">
        <f t="shared" si="10"/>
        <v>0</v>
      </c>
      <c r="J12" s="34" t="s">
        <v>70</v>
      </c>
      <c r="K12" s="85"/>
      <c r="L12" s="85"/>
    </row>
    <row r="13" spans="1:12" ht="18" hidden="1" customHeight="1" x14ac:dyDescent="0.2">
      <c r="A13" s="86">
        <v>1</v>
      </c>
      <c r="B13" s="92" t="s">
        <v>59</v>
      </c>
      <c r="C13" s="86" t="s">
        <v>134</v>
      </c>
      <c r="D13" s="86" t="s">
        <v>130</v>
      </c>
      <c r="E13" s="86">
        <v>2025</v>
      </c>
      <c r="F13" s="32" t="s">
        <v>2</v>
      </c>
      <c r="G13" s="33">
        <f>SUM(G14:G17)</f>
        <v>0</v>
      </c>
      <c r="H13" s="33">
        <f t="shared" ref="H13:I13" si="11">SUM(H14:H17)</f>
        <v>0</v>
      </c>
      <c r="I13" s="33">
        <f t="shared" si="11"/>
        <v>0</v>
      </c>
      <c r="J13" s="34" t="s">
        <v>70</v>
      </c>
      <c r="K13" s="83" t="s">
        <v>70</v>
      </c>
      <c r="L13" s="83" t="s">
        <v>70</v>
      </c>
    </row>
    <row r="14" spans="1:12" hidden="1" x14ac:dyDescent="0.2">
      <c r="A14" s="87"/>
      <c r="B14" s="93"/>
      <c r="C14" s="87"/>
      <c r="D14" s="87"/>
      <c r="E14" s="87"/>
      <c r="F14" s="32" t="s">
        <v>57</v>
      </c>
      <c r="G14" s="33">
        <v>0</v>
      </c>
      <c r="H14" s="33">
        <v>0</v>
      </c>
      <c r="I14" s="34">
        <v>0</v>
      </c>
      <c r="J14" s="34" t="s">
        <v>70</v>
      </c>
      <c r="K14" s="84"/>
      <c r="L14" s="84"/>
    </row>
    <row r="15" spans="1:12" hidden="1" x14ac:dyDescent="0.2">
      <c r="A15" s="87"/>
      <c r="B15" s="93"/>
      <c r="C15" s="87"/>
      <c r="D15" s="87"/>
      <c r="E15" s="87"/>
      <c r="F15" s="32" t="s">
        <v>4</v>
      </c>
      <c r="G15" s="33">
        <v>0</v>
      </c>
      <c r="H15" s="34">
        <v>0</v>
      </c>
      <c r="I15" s="34">
        <v>0</v>
      </c>
      <c r="J15" s="34" t="s">
        <v>70</v>
      </c>
      <c r="K15" s="84"/>
      <c r="L15" s="84"/>
    </row>
    <row r="16" spans="1:12" hidden="1" x14ac:dyDescent="0.2">
      <c r="A16" s="87"/>
      <c r="B16" s="93"/>
      <c r="C16" s="87"/>
      <c r="D16" s="87"/>
      <c r="E16" s="87"/>
      <c r="F16" s="32" t="s">
        <v>5</v>
      </c>
      <c r="G16" s="33">
        <v>0</v>
      </c>
      <c r="H16" s="34">
        <v>0</v>
      </c>
      <c r="I16" s="34">
        <v>0</v>
      </c>
      <c r="J16" s="34" t="s">
        <v>70</v>
      </c>
      <c r="K16" s="84"/>
      <c r="L16" s="84"/>
    </row>
    <row r="17" spans="1:12" ht="110.25" hidden="1" customHeight="1" x14ac:dyDescent="0.2">
      <c r="A17" s="88"/>
      <c r="B17" s="94"/>
      <c r="C17" s="88"/>
      <c r="D17" s="88"/>
      <c r="E17" s="88"/>
      <c r="F17" s="32" t="s">
        <v>6</v>
      </c>
      <c r="G17" s="33">
        <v>0</v>
      </c>
      <c r="H17" s="34">
        <v>0</v>
      </c>
      <c r="I17" s="34">
        <v>0</v>
      </c>
      <c r="J17" s="34" t="s">
        <v>70</v>
      </c>
      <c r="K17" s="85"/>
      <c r="L17" s="85"/>
    </row>
    <row r="18" spans="1:12" ht="25.5" hidden="1" customHeight="1" x14ac:dyDescent="0.2">
      <c r="A18" s="86">
        <v>2</v>
      </c>
      <c r="B18" s="92" t="s">
        <v>61</v>
      </c>
      <c r="C18" s="86" t="s">
        <v>134</v>
      </c>
      <c r="D18" s="86" t="s">
        <v>129</v>
      </c>
      <c r="E18" s="86">
        <v>2025</v>
      </c>
      <c r="F18" s="32" t="s">
        <v>2</v>
      </c>
      <c r="G18" s="33">
        <f>SUM(G19:G22)</f>
        <v>0</v>
      </c>
      <c r="H18" s="33">
        <f t="shared" ref="H18:I18" si="12">SUM(H19:H22)</f>
        <v>0</v>
      </c>
      <c r="I18" s="33">
        <f t="shared" si="12"/>
        <v>0</v>
      </c>
      <c r="J18" s="34" t="s">
        <v>70</v>
      </c>
      <c r="K18" s="83" t="s">
        <v>70</v>
      </c>
      <c r="L18" s="83" t="s">
        <v>70</v>
      </c>
    </row>
    <row r="19" spans="1:12" hidden="1" x14ac:dyDescent="0.2">
      <c r="A19" s="87"/>
      <c r="B19" s="93"/>
      <c r="C19" s="87"/>
      <c r="D19" s="87"/>
      <c r="E19" s="87"/>
      <c r="F19" s="32" t="s">
        <v>57</v>
      </c>
      <c r="G19" s="33">
        <v>0</v>
      </c>
      <c r="H19" s="33">
        <v>0</v>
      </c>
      <c r="I19" s="34">
        <v>0</v>
      </c>
      <c r="J19" s="34" t="s">
        <v>70</v>
      </c>
      <c r="K19" s="84"/>
      <c r="L19" s="84"/>
    </row>
    <row r="20" spans="1:12" hidden="1" x14ac:dyDescent="0.2">
      <c r="A20" s="87"/>
      <c r="B20" s="93"/>
      <c r="C20" s="87"/>
      <c r="D20" s="87"/>
      <c r="E20" s="87"/>
      <c r="F20" s="32" t="s">
        <v>4</v>
      </c>
      <c r="G20" s="33">
        <v>0</v>
      </c>
      <c r="H20" s="34">
        <v>0</v>
      </c>
      <c r="I20" s="34">
        <v>0</v>
      </c>
      <c r="J20" s="34" t="s">
        <v>70</v>
      </c>
      <c r="K20" s="84"/>
      <c r="L20" s="84"/>
    </row>
    <row r="21" spans="1:12" hidden="1" x14ac:dyDescent="0.2">
      <c r="A21" s="87"/>
      <c r="B21" s="93"/>
      <c r="C21" s="87"/>
      <c r="D21" s="87"/>
      <c r="E21" s="87"/>
      <c r="F21" s="32" t="s">
        <v>5</v>
      </c>
      <c r="G21" s="33">
        <v>0</v>
      </c>
      <c r="H21" s="34">
        <v>0</v>
      </c>
      <c r="I21" s="34">
        <v>0</v>
      </c>
      <c r="J21" s="34" t="s">
        <v>70</v>
      </c>
      <c r="K21" s="84"/>
      <c r="L21" s="84"/>
    </row>
    <row r="22" spans="1:12" ht="60" hidden="1" customHeight="1" x14ac:dyDescent="0.2">
      <c r="A22" s="88"/>
      <c r="B22" s="94"/>
      <c r="C22" s="88"/>
      <c r="D22" s="88"/>
      <c r="E22" s="88"/>
      <c r="F22" s="32" t="s">
        <v>6</v>
      </c>
      <c r="G22" s="33">
        <v>0</v>
      </c>
      <c r="H22" s="34">
        <v>0</v>
      </c>
      <c r="I22" s="34">
        <v>0</v>
      </c>
      <c r="J22" s="34" t="s">
        <v>70</v>
      </c>
      <c r="K22" s="85"/>
      <c r="L22" s="85"/>
    </row>
    <row r="23" spans="1:12" ht="18" hidden="1" customHeight="1" x14ac:dyDescent="0.2">
      <c r="A23" s="80">
        <v>1</v>
      </c>
      <c r="B23" s="81" t="s">
        <v>150</v>
      </c>
      <c r="C23" s="80" t="s">
        <v>134</v>
      </c>
      <c r="D23" s="80" t="s">
        <v>63</v>
      </c>
      <c r="E23" s="86">
        <v>2023</v>
      </c>
      <c r="F23" s="32" t="s">
        <v>2</v>
      </c>
      <c r="G23" s="35">
        <f>SUM(G24:G27)</f>
        <v>0</v>
      </c>
      <c r="H23" s="35">
        <f t="shared" ref="H23:I23" si="13">SUM(H24:H27)</f>
        <v>0</v>
      </c>
      <c r="I23" s="35">
        <f t="shared" si="13"/>
        <v>0</v>
      </c>
      <c r="J23" s="34" t="e">
        <f>I23/H23*100</f>
        <v>#DIV/0!</v>
      </c>
      <c r="K23" s="83">
        <v>100</v>
      </c>
      <c r="L23" s="83" t="s">
        <v>127</v>
      </c>
    </row>
    <row r="24" spans="1:12" hidden="1" x14ac:dyDescent="0.2">
      <c r="A24" s="80"/>
      <c r="B24" s="81"/>
      <c r="C24" s="80"/>
      <c r="D24" s="80"/>
      <c r="E24" s="87"/>
      <c r="F24" s="32" t="s">
        <v>57</v>
      </c>
      <c r="G24" s="35">
        <v>0</v>
      </c>
      <c r="H24" s="35">
        <v>0</v>
      </c>
      <c r="I24" s="34">
        <v>0</v>
      </c>
      <c r="J24" s="34" t="e">
        <f>I24/H24*100</f>
        <v>#DIV/0!</v>
      </c>
      <c r="K24" s="84"/>
      <c r="L24" s="84"/>
    </row>
    <row r="25" spans="1:12" hidden="1" x14ac:dyDescent="0.2">
      <c r="A25" s="80"/>
      <c r="B25" s="81"/>
      <c r="C25" s="80"/>
      <c r="D25" s="80"/>
      <c r="E25" s="87"/>
      <c r="F25" s="32" t="s">
        <v>4</v>
      </c>
      <c r="G25" s="33">
        <v>0</v>
      </c>
      <c r="H25" s="34">
        <v>0</v>
      </c>
      <c r="I25" s="34">
        <v>0</v>
      </c>
      <c r="J25" s="34" t="s">
        <v>70</v>
      </c>
      <c r="K25" s="84"/>
      <c r="L25" s="84"/>
    </row>
    <row r="26" spans="1:12" hidden="1" x14ac:dyDescent="0.2">
      <c r="A26" s="80"/>
      <c r="B26" s="81"/>
      <c r="C26" s="80"/>
      <c r="D26" s="80"/>
      <c r="E26" s="87"/>
      <c r="F26" s="32" t="s">
        <v>5</v>
      </c>
      <c r="G26" s="33">
        <v>0</v>
      </c>
      <c r="H26" s="34">
        <v>0</v>
      </c>
      <c r="I26" s="34">
        <v>0</v>
      </c>
      <c r="J26" s="34" t="s">
        <v>70</v>
      </c>
      <c r="K26" s="84"/>
      <c r="L26" s="84"/>
    </row>
    <row r="27" spans="1:12" ht="60" hidden="1" customHeight="1" x14ac:dyDescent="0.2">
      <c r="A27" s="80"/>
      <c r="B27" s="81"/>
      <c r="C27" s="80"/>
      <c r="D27" s="80"/>
      <c r="E27" s="88"/>
      <c r="F27" s="32" t="s">
        <v>6</v>
      </c>
      <c r="G27" s="33">
        <v>0</v>
      </c>
      <c r="H27" s="34">
        <v>0</v>
      </c>
      <c r="I27" s="34">
        <v>0</v>
      </c>
      <c r="J27" s="34" t="s">
        <v>70</v>
      </c>
      <c r="K27" s="85"/>
      <c r="L27" s="85"/>
    </row>
    <row r="28" spans="1:12" ht="18" hidden="1" customHeight="1" x14ac:dyDescent="0.2">
      <c r="A28" s="80">
        <v>2</v>
      </c>
      <c r="B28" s="81" t="s">
        <v>62</v>
      </c>
      <c r="C28" s="80" t="s">
        <v>134</v>
      </c>
      <c r="D28" s="80" t="s">
        <v>64</v>
      </c>
      <c r="E28" s="86">
        <v>2023</v>
      </c>
      <c r="F28" s="32" t="s">
        <v>2</v>
      </c>
      <c r="G28" s="35">
        <f>SUM(G29:G32)</f>
        <v>0</v>
      </c>
      <c r="H28" s="35">
        <f t="shared" ref="H28:I28" si="14">SUM(H29:H32)</f>
        <v>0</v>
      </c>
      <c r="I28" s="35">
        <f t="shared" si="14"/>
        <v>0</v>
      </c>
      <c r="J28" s="34" t="e">
        <f t="shared" ref="J28:J44" si="15">I28/H28*100</f>
        <v>#DIV/0!</v>
      </c>
      <c r="K28" s="83">
        <v>100</v>
      </c>
      <c r="L28" s="83" t="s">
        <v>128</v>
      </c>
    </row>
    <row r="29" spans="1:12" hidden="1" x14ac:dyDescent="0.2">
      <c r="A29" s="80"/>
      <c r="B29" s="81"/>
      <c r="C29" s="80"/>
      <c r="D29" s="80"/>
      <c r="E29" s="87"/>
      <c r="F29" s="32" t="s">
        <v>57</v>
      </c>
      <c r="G29" s="35">
        <v>0</v>
      </c>
      <c r="H29" s="35">
        <v>0</v>
      </c>
      <c r="I29" s="34">
        <v>0</v>
      </c>
      <c r="J29" s="34" t="e">
        <f t="shared" si="15"/>
        <v>#DIV/0!</v>
      </c>
      <c r="K29" s="84"/>
      <c r="L29" s="84"/>
    </row>
    <row r="30" spans="1:12" hidden="1" x14ac:dyDescent="0.2">
      <c r="A30" s="80"/>
      <c r="B30" s="81"/>
      <c r="C30" s="80"/>
      <c r="D30" s="80"/>
      <c r="E30" s="87"/>
      <c r="F30" s="32" t="s">
        <v>4</v>
      </c>
      <c r="G30" s="33">
        <v>0</v>
      </c>
      <c r="H30" s="34">
        <v>0</v>
      </c>
      <c r="I30" s="34">
        <v>0</v>
      </c>
      <c r="J30" s="34" t="s">
        <v>70</v>
      </c>
      <c r="K30" s="84"/>
      <c r="L30" s="84"/>
    </row>
    <row r="31" spans="1:12" hidden="1" x14ac:dyDescent="0.2">
      <c r="A31" s="80"/>
      <c r="B31" s="81"/>
      <c r="C31" s="80"/>
      <c r="D31" s="80"/>
      <c r="E31" s="87"/>
      <c r="F31" s="32" t="s">
        <v>5</v>
      </c>
      <c r="G31" s="33">
        <v>0</v>
      </c>
      <c r="H31" s="34">
        <v>0</v>
      </c>
      <c r="I31" s="34">
        <v>0</v>
      </c>
      <c r="J31" s="34" t="s">
        <v>70</v>
      </c>
      <c r="K31" s="84"/>
      <c r="L31" s="84"/>
    </row>
    <row r="32" spans="1:12" ht="73.5" hidden="1" customHeight="1" x14ac:dyDescent="0.2">
      <c r="A32" s="80"/>
      <c r="B32" s="81"/>
      <c r="C32" s="80"/>
      <c r="D32" s="80"/>
      <c r="E32" s="88"/>
      <c r="F32" s="32" t="s">
        <v>6</v>
      </c>
      <c r="G32" s="33">
        <v>0</v>
      </c>
      <c r="H32" s="34">
        <v>0</v>
      </c>
      <c r="I32" s="34">
        <v>0</v>
      </c>
      <c r="J32" s="34" t="s">
        <v>70</v>
      </c>
      <c r="K32" s="85"/>
      <c r="L32" s="85"/>
    </row>
    <row r="33" spans="1:12" ht="18" hidden="1" customHeight="1" x14ac:dyDescent="0.2">
      <c r="A33" s="80">
        <v>3</v>
      </c>
      <c r="B33" s="81" t="s">
        <v>131</v>
      </c>
      <c r="C33" s="80" t="s">
        <v>134</v>
      </c>
      <c r="D33" s="80" t="s">
        <v>132</v>
      </c>
      <c r="E33" s="86">
        <v>2023</v>
      </c>
      <c r="F33" s="32" t="s">
        <v>2</v>
      </c>
      <c r="G33" s="35">
        <f>SUM(G34:G37)</f>
        <v>0</v>
      </c>
      <c r="H33" s="35">
        <f t="shared" ref="H33:I33" si="16">SUM(H34:H37)</f>
        <v>0</v>
      </c>
      <c r="I33" s="35">
        <f t="shared" si="16"/>
        <v>0</v>
      </c>
      <c r="J33" s="34" t="e">
        <f t="shared" si="15"/>
        <v>#DIV/0!</v>
      </c>
      <c r="K33" s="83">
        <v>100</v>
      </c>
      <c r="L33" s="83" t="s">
        <v>137</v>
      </c>
    </row>
    <row r="34" spans="1:12" hidden="1" x14ac:dyDescent="0.2">
      <c r="A34" s="80"/>
      <c r="B34" s="81"/>
      <c r="C34" s="80"/>
      <c r="D34" s="80"/>
      <c r="E34" s="87"/>
      <c r="F34" s="32" t="s">
        <v>57</v>
      </c>
      <c r="G34" s="35">
        <v>0</v>
      </c>
      <c r="H34" s="35">
        <v>0</v>
      </c>
      <c r="I34" s="34">
        <v>0</v>
      </c>
      <c r="J34" s="34" t="e">
        <f t="shared" si="15"/>
        <v>#DIV/0!</v>
      </c>
      <c r="K34" s="84"/>
      <c r="L34" s="84"/>
    </row>
    <row r="35" spans="1:12" hidden="1" x14ac:dyDescent="0.2">
      <c r="A35" s="80"/>
      <c r="B35" s="81"/>
      <c r="C35" s="80"/>
      <c r="D35" s="80"/>
      <c r="E35" s="87"/>
      <c r="F35" s="32" t="s">
        <v>4</v>
      </c>
      <c r="G35" s="33">
        <v>0</v>
      </c>
      <c r="H35" s="34">
        <v>0</v>
      </c>
      <c r="I35" s="34">
        <v>0</v>
      </c>
      <c r="J35" s="34" t="s">
        <v>70</v>
      </c>
      <c r="K35" s="84"/>
      <c r="L35" s="84"/>
    </row>
    <row r="36" spans="1:12" hidden="1" x14ac:dyDescent="0.2">
      <c r="A36" s="80"/>
      <c r="B36" s="81"/>
      <c r="C36" s="80"/>
      <c r="D36" s="80"/>
      <c r="E36" s="87"/>
      <c r="F36" s="32" t="s">
        <v>5</v>
      </c>
      <c r="G36" s="33">
        <v>0</v>
      </c>
      <c r="H36" s="34">
        <v>0</v>
      </c>
      <c r="I36" s="34">
        <v>0</v>
      </c>
      <c r="J36" s="34" t="s">
        <v>70</v>
      </c>
      <c r="K36" s="84"/>
      <c r="L36" s="84"/>
    </row>
    <row r="37" spans="1:12" ht="156" hidden="1" customHeight="1" x14ac:dyDescent="0.2">
      <c r="A37" s="80"/>
      <c r="B37" s="81"/>
      <c r="C37" s="80"/>
      <c r="D37" s="80"/>
      <c r="E37" s="88"/>
      <c r="F37" s="32" t="s">
        <v>6</v>
      </c>
      <c r="G37" s="33">
        <v>0</v>
      </c>
      <c r="H37" s="34">
        <v>0</v>
      </c>
      <c r="I37" s="34">
        <v>0</v>
      </c>
      <c r="J37" s="34" t="s">
        <v>70</v>
      </c>
      <c r="K37" s="85"/>
      <c r="L37" s="85"/>
    </row>
    <row r="38" spans="1:12" ht="15.75" hidden="1" customHeight="1" x14ac:dyDescent="0.2">
      <c r="A38" s="80">
        <v>4</v>
      </c>
      <c r="B38" s="81" t="s">
        <v>133</v>
      </c>
      <c r="C38" s="80" t="s">
        <v>134</v>
      </c>
      <c r="D38" s="80" t="s">
        <v>135</v>
      </c>
      <c r="E38" s="80">
        <v>2023</v>
      </c>
      <c r="F38" s="32" t="s">
        <v>2</v>
      </c>
      <c r="G38" s="34">
        <f>SUM(G39:G42)</f>
        <v>0</v>
      </c>
      <c r="H38" s="34">
        <f>SUM(H39:H42)</f>
        <v>0</v>
      </c>
      <c r="I38" s="34">
        <f>SUM(I39:I42)</f>
        <v>0</v>
      </c>
      <c r="J38" s="34" t="e">
        <f t="shared" si="15"/>
        <v>#DIV/0!</v>
      </c>
      <c r="K38" s="77">
        <v>100</v>
      </c>
      <c r="L38" s="77" t="s">
        <v>145</v>
      </c>
    </row>
    <row r="39" spans="1:12" hidden="1" x14ac:dyDescent="0.2">
      <c r="A39" s="80"/>
      <c r="B39" s="81"/>
      <c r="C39" s="80"/>
      <c r="D39" s="80"/>
      <c r="E39" s="80"/>
      <c r="F39" s="32" t="s">
        <v>57</v>
      </c>
      <c r="G39" s="34">
        <v>0</v>
      </c>
      <c r="H39" s="34">
        <v>0</v>
      </c>
      <c r="I39" s="34">
        <v>0</v>
      </c>
      <c r="J39" s="34" t="e">
        <f t="shared" si="15"/>
        <v>#DIV/0!</v>
      </c>
      <c r="K39" s="78"/>
      <c r="L39" s="78"/>
    </row>
    <row r="40" spans="1:12" hidden="1" x14ac:dyDescent="0.2">
      <c r="A40" s="80"/>
      <c r="B40" s="81"/>
      <c r="C40" s="80"/>
      <c r="D40" s="80"/>
      <c r="E40" s="80"/>
      <c r="F40" s="32" t="s">
        <v>4</v>
      </c>
      <c r="G40" s="33">
        <v>0</v>
      </c>
      <c r="H40" s="34">
        <v>0</v>
      </c>
      <c r="I40" s="34">
        <v>0</v>
      </c>
      <c r="J40" s="34" t="s">
        <v>70</v>
      </c>
      <c r="K40" s="78"/>
      <c r="L40" s="78"/>
    </row>
    <row r="41" spans="1:12" hidden="1" x14ac:dyDescent="0.2">
      <c r="A41" s="80"/>
      <c r="B41" s="81"/>
      <c r="C41" s="80"/>
      <c r="D41" s="80"/>
      <c r="E41" s="80"/>
      <c r="F41" s="32" t="s">
        <v>5</v>
      </c>
      <c r="G41" s="33">
        <v>0</v>
      </c>
      <c r="H41" s="34">
        <v>0</v>
      </c>
      <c r="I41" s="34">
        <v>0</v>
      </c>
      <c r="J41" s="34" t="s">
        <v>70</v>
      </c>
      <c r="K41" s="78"/>
      <c r="L41" s="78"/>
    </row>
    <row r="42" spans="1:12" ht="58.5" hidden="1" customHeight="1" x14ac:dyDescent="0.2">
      <c r="A42" s="80"/>
      <c r="B42" s="81"/>
      <c r="C42" s="80"/>
      <c r="D42" s="80"/>
      <c r="E42" s="80"/>
      <c r="F42" s="32" t="s">
        <v>6</v>
      </c>
      <c r="G42" s="33">
        <v>0</v>
      </c>
      <c r="H42" s="34">
        <v>0</v>
      </c>
      <c r="I42" s="34">
        <v>0</v>
      </c>
      <c r="J42" s="34" t="s">
        <v>70</v>
      </c>
      <c r="K42" s="79"/>
      <c r="L42" s="79"/>
    </row>
    <row r="43" spans="1:12" ht="16.5" customHeight="1" x14ac:dyDescent="0.2">
      <c r="A43" s="80">
        <v>1</v>
      </c>
      <c r="B43" s="81" t="s">
        <v>58</v>
      </c>
      <c r="C43" s="80" t="s">
        <v>134</v>
      </c>
      <c r="D43" s="80" t="s">
        <v>136</v>
      </c>
      <c r="E43" s="80" t="s">
        <v>60</v>
      </c>
      <c r="F43" s="32" t="s">
        <v>2</v>
      </c>
      <c r="G43" s="34">
        <f>SUM(G44:G47)</f>
        <v>23527</v>
      </c>
      <c r="H43" s="34">
        <f>SUM(H44:H47)</f>
        <v>16240</v>
      </c>
      <c r="I43" s="34">
        <f>SUM(I44:I47)</f>
        <v>533.29999999999995</v>
      </c>
      <c r="J43" s="34">
        <f t="shared" si="15"/>
        <v>3.283866995073891</v>
      </c>
      <c r="K43" s="77">
        <v>0</v>
      </c>
      <c r="L43" s="77" t="s">
        <v>173</v>
      </c>
    </row>
    <row r="44" spans="1:12" x14ac:dyDescent="0.2">
      <c r="A44" s="80"/>
      <c r="B44" s="81"/>
      <c r="C44" s="80"/>
      <c r="D44" s="80"/>
      <c r="E44" s="80"/>
      <c r="F44" s="32" t="s">
        <v>57</v>
      </c>
      <c r="G44" s="34">
        <v>23527</v>
      </c>
      <c r="H44" s="34">
        <v>16240</v>
      </c>
      <c r="I44" s="34">
        <v>533.29999999999995</v>
      </c>
      <c r="J44" s="34">
        <f t="shared" si="15"/>
        <v>3.283866995073891</v>
      </c>
      <c r="K44" s="78"/>
      <c r="L44" s="78"/>
    </row>
    <row r="45" spans="1:12" x14ac:dyDescent="0.2">
      <c r="A45" s="80"/>
      <c r="B45" s="81"/>
      <c r="C45" s="80"/>
      <c r="D45" s="80"/>
      <c r="E45" s="80"/>
      <c r="F45" s="32" t="s">
        <v>4</v>
      </c>
      <c r="G45" s="33">
        <v>0</v>
      </c>
      <c r="H45" s="34">
        <v>0</v>
      </c>
      <c r="I45" s="34">
        <v>0</v>
      </c>
      <c r="J45" s="34" t="s">
        <v>70</v>
      </c>
      <c r="K45" s="78"/>
      <c r="L45" s="78"/>
    </row>
    <row r="46" spans="1:12" x14ac:dyDescent="0.2">
      <c r="A46" s="80"/>
      <c r="B46" s="81"/>
      <c r="C46" s="80"/>
      <c r="D46" s="80"/>
      <c r="E46" s="80"/>
      <c r="F46" s="32" t="s">
        <v>5</v>
      </c>
      <c r="G46" s="33">
        <v>0</v>
      </c>
      <c r="H46" s="34">
        <v>0</v>
      </c>
      <c r="I46" s="34">
        <v>0</v>
      </c>
      <c r="J46" s="34" t="s">
        <v>70</v>
      </c>
      <c r="K46" s="78"/>
      <c r="L46" s="78"/>
    </row>
    <row r="47" spans="1:12" ht="15" customHeight="1" x14ac:dyDescent="0.2">
      <c r="A47" s="80"/>
      <c r="B47" s="81"/>
      <c r="C47" s="80"/>
      <c r="D47" s="80"/>
      <c r="E47" s="80"/>
      <c r="F47" s="32" t="s">
        <v>6</v>
      </c>
      <c r="G47" s="33">
        <v>0</v>
      </c>
      <c r="H47" s="34">
        <v>0</v>
      </c>
      <c r="I47" s="34">
        <v>0</v>
      </c>
      <c r="J47" s="34" t="s">
        <v>70</v>
      </c>
      <c r="K47" s="79"/>
      <c r="L47" s="79"/>
    </row>
    <row r="48" spans="1:12" ht="16.5" customHeight="1" x14ac:dyDescent="0.2">
      <c r="A48" s="80">
        <v>2</v>
      </c>
      <c r="B48" s="81" t="s">
        <v>157</v>
      </c>
      <c r="C48" s="80" t="s">
        <v>134</v>
      </c>
      <c r="D48" s="80" t="s">
        <v>158</v>
      </c>
      <c r="E48" s="80">
        <v>2024</v>
      </c>
      <c r="F48" s="32" t="s">
        <v>2</v>
      </c>
      <c r="G48" s="34">
        <f>SUM(G49:G52)</f>
        <v>6030.7</v>
      </c>
      <c r="H48" s="34">
        <f>SUM(H49:H52)</f>
        <v>6030.7</v>
      </c>
      <c r="I48" s="34">
        <f>SUM(I49:I52)</f>
        <v>1477.2</v>
      </c>
      <c r="J48" s="34">
        <f t="shared" ref="J48:J49" si="17">I48/H48*100</f>
        <v>24.494668943903694</v>
      </c>
      <c r="K48" s="77">
        <v>0</v>
      </c>
      <c r="L48" s="77" t="s">
        <v>174</v>
      </c>
    </row>
    <row r="49" spans="1:12" x14ac:dyDescent="0.2">
      <c r="A49" s="80"/>
      <c r="B49" s="81"/>
      <c r="C49" s="80"/>
      <c r="D49" s="80"/>
      <c r="E49" s="80"/>
      <c r="F49" s="32" t="s">
        <v>57</v>
      </c>
      <c r="G49" s="34">
        <v>6030.7</v>
      </c>
      <c r="H49" s="34">
        <v>6030.7</v>
      </c>
      <c r="I49" s="34">
        <v>1477.2</v>
      </c>
      <c r="J49" s="34">
        <f t="shared" si="17"/>
        <v>24.494668943903694</v>
      </c>
      <c r="K49" s="78"/>
      <c r="L49" s="78"/>
    </row>
    <row r="50" spans="1:12" x14ac:dyDescent="0.2">
      <c r="A50" s="80"/>
      <c r="B50" s="81"/>
      <c r="C50" s="80"/>
      <c r="D50" s="80"/>
      <c r="E50" s="80"/>
      <c r="F50" s="32" t="s">
        <v>4</v>
      </c>
      <c r="G50" s="33">
        <v>0</v>
      </c>
      <c r="H50" s="34">
        <v>0</v>
      </c>
      <c r="I50" s="34">
        <v>0</v>
      </c>
      <c r="J50" s="34" t="s">
        <v>70</v>
      </c>
      <c r="K50" s="78"/>
      <c r="L50" s="78"/>
    </row>
    <row r="51" spans="1:12" x14ac:dyDescent="0.2">
      <c r="A51" s="80"/>
      <c r="B51" s="81"/>
      <c r="C51" s="80"/>
      <c r="D51" s="80"/>
      <c r="E51" s="80"/>
      <c r="F51" s="32" t="s">
        <v>5</v>
      </c>
      <c r="G51" s="33">
        <v>0</v>
      </c>
      <c r="H51" s="34">
        <v>0</v>
      </c>
      <c r="I51" s="34">
        <v>0</v>
      </c>
      <c r="J51" s="34" t="s">
        <v>70</v>
      </c>
      <c r="K51" s="78"/>
      <c r="L51" s="78"/>
    </row>
    <row r="52" spans="1:12" ht="16.5" customHeight="1" x14ac:dyDescent="0.2">
      <c r="A52" s="80"/>
      <c r="B52" s="81"/>
      <c r="C52" s="80"/>
      <c r="D52" s="80"/>
      <c r="E52" s="80"/>
      <c r="F52" s="32" t="s">
        <v>6</v>
      </c>
      <c r="G52" s="33">
        <v>0</v>
      </c>
      <c r="H52" s="34">
        <v>0</v>
      </c>
      <c r="I52" s="34">
        <v>0</v>
      </c>
      <c r="J52" s="34" t="s">
        <v>70</v>
      </c>
      <c r="K52" s="79"/>
      <c r="L52" s="79"/>
    </row>
    <row r="53" spans="1:12" ht="16.5" customHeight="1" x14ac:dyDescent="0.2">
      <c r="A53" s="80">
        <v>3</v>
      </c>
      <c r="B53" s="81" t="s">
        <v>151</v>
      </c>
      <c r="C53" s="80" t="s">
        <v>134</v>
      </c>
      <c r="D53" s="80" t="s">
        <v>156</v>
      </c>
      <c r="E53" s="80">
        <v>2024</v>
      </c>
      <c r="F53" s="32" t="s">
        <v>2</v>
      </c>
      <c r="G53" s="34">
        <f>SUM(G54:G57)</f>
        <v>4438.5</v>
      </c>
      <c r="H53" s="34">
        <f>SUM(H54:H57)</f>
        <v>4438.5</v>
      </c>
      <c r="I53" s="34">
        <f>SUM(I54:I57)</f>
        <v>0</v>
      </c>
      <c r="J53" s="34">
        <f t="shared" ref="J53:J54" si="18">I53/H53*100</f>
        <v>0</v>
      </c>
      <c r="K53" s="77">
        <v>0</v>
      </c>
      <c r="L53" s="77" t="s">
        <v>178</v>
      </c>
    </row>
    <row r="54" spans="1:12" x14ac:dyDescent="0.2">
      <c r="A54" s="80"/>
      <c r="B54" s="81"/>
      <c r="C54" s="80"/>
      <c r="D54" s="80"/>
      <c r="E54" s="80"/>
      <c r="F54" s="32" t="s">
        <v>57</v>
      </c>
      <c r="G54" s="34">
        <v>4438.5</v>
      </c>
      <c r="H54" s="34">
        <v>4438.5</v>
      </c>
      <c r="I54" s="34"/>
      <c r="J54" s="34">
        <f t="shared" si="18"/>
        <v>0</v>
      </c>
      <c r="K54" s="78"/>
      <c r="L54" s="78"/>
    </row>
    <row r="55" spans="1:12" x14ac:dyDescent="0.2">
      <c r="A55" s="80"/>
      <c r="B55" s="81"/>
      <c r="C55" s="80"/>
      <c r="D55" s="80"/>
      <c r="E55" s="80"/>
      <c r="F55" s="32" t="s">
        <v>4</v>
      </c>
      <c r="G55" s="33">
        <v>0</v>
      </c>
      <c r="H55" s="34">
        <v>0</v>
      </c>
      <c r="I55" s="34">
        <v>0</v>
      </c>
      <c r="J55" s="34" t="s">
        <v>70</v>
      </c>
      <c r="K55" s="78"/>
      <c r="L55" s="78"/>
    </row>
    <row r="56" spans="1:12" x14ac:dyDescent="0.2">
      <c r="A56" s="80"/>
      <c r="B56" s="81"/>
      <c r="C56" s="80"/>
      <c r="D56" s="80"/>
      <c r="E56" s="80"/>
      <c r="F56" s="32" t="s">
        <v>5</v>
      </c>
      <c r="G56" s="33">
        <v>0</v>
      </c>
      <c r="H56" s="34">
        <v>0</v>
      </c>
      <c r="I56" s="34">
        <v>0</v>
      </c>
      <c r="J56" s="34" t="s">
        <v>70</v>
      </c>
      <c r="K56" s="78"/>
      <c r="L56" s="78"/>
    </row>
    <row r="57" spans="1:12" ht="124.5" customHeight="1" x14ac:dyDescent="0.2">
      <c r="A57" s="80"/>
      <c r="B57" s="81"/>
      <c r="C57" s="80"/>
      <c r="D57" s="80"/>
      <c r="E57" s="80"/>
      <c r="F57" s="32" t="s">
        <v>6</v>
      </c>
      <c r="G57" s="33">
        <v>0</v>
      </c>
      <c r="H57" s="34">
        <v>0</v>
      </c>
      <c r="I57" s="34">
        <v>0</v>
      </c>
      <c r="J57" s="34" t="s">
        <v>70</v>
      </c>
      <c r="K57" s="79"/>
      <c r="L57" s="79"/>
    </row>
    <row r="58" spans="1:12" ht="16.5" customHeight="1" x14ac:dyDescent="0.2">
      <c r="A58" s="80">
        <v>4</v>
      </c>
      <c r="B58" s="81" t="s">
        <v>152</v>
      </c>
      <c r="C58" s="80" t="s">
        <v>47</v>
      </c>
      <c r="D58" s="80" t="s">
        <v>155</v>
      </c>
      <c r="E58" s="80">
        <v>2024</v>
      </c>
      <c r="F58" s="32" t="s">
        <v>2</v>
      </c>
      <c r="G58" s="34">
        <f>SUM(G59:G62)</f>
        <v>0</v>
      </c>
      <c r="H58" s="34">
        <f>SUM(H59:H62)</f>
        <v>0</v>
      </c>
      <c r="I58" s="34">
        <f>SUM(I59:I62)</f>
        <v>0</v>
      </c>
      <c r="J58" s="34">
        <v>0</v>
      </c>
      <c r="K58" s="77">
        <v>0</v>
      </c>
      <c r="L58" s="77" t="s">
        <v>175</v>
      </c>
    </row>
    <row r="59" spans="1:12" x14ac:dyDescent="0.2">
      <c r="A59" s="80"/>
      <c r="B59" s="81"/>
      <c r="C59" s="80"/>
      <c r="D59" s="80"/>
      <c r="E59" s="80"/>
      <c r="F59" s="32" t="s">
        <v>57</v>
      </c>
      <c r="G59" s="34">
        <v>0</v>
      </c>
      <c r="H59" s="34">
        <v>0</v>
      </c>
      <c r="I59" s="34">
        <v>0</v>
      </c>
      <c r="J59" s="34">
        <v>0</v>
      </c>
      <c r="K59" s="78"/>
      <c r="L59" s="78"/>
    </row>
    <row r="60" spans="1:12" x14ac:dyDescent="0.2">
      <c r="A60" s="80"/>
      <c r="B60" s="81"/>
      <c r="C60" s="80"/>
      <c r="D60" s="80"/>
      <c r="E60" s="80"/>
      <c r="F60" s="32" t="s">
        <v>4</v>
      </c>
      <c r="G60" s="33">
        <v>0</v>
      </c>
      <c r="H60" s="34">
        <v>0</v>
      </c>
      <c r="I60" s="34">
        <v>0</v>
      </c>
      <c r="J60" s="34" t="s">
        <v>70</v>
      </c>
      <c r="K60" s="78"/>
      <c r="L60" s="78"/>
    </row>
    <row r="61" spans="1:12" x14ac:dyDescent="0.2">
      <c r="A61" s="80"/>
      <c r="B61" s="81"/>
      <c r="C61" s="80"/>
      <c r="D61" s="80"/>
      <c r="E61" s="80"/>
      <c r="F61" s="32" t="s">
        <v>5</v>
      </c>
      <c r="G61" s="33">
        <v>0</v>
      </c>
      <c r="H61" s="34">
        <v>0</v>
      </c>
      <c r="I61" s="34">
        <v>0</v>
      </c>
      <c r="J61" s="34" t="s">
        <v>70</v>
      </c>
      <c r="K61" s="78"/>
      <c r="L61" s="78"/>
    </row>
    <row r="62" spans="1:12" ht="57" customHeight="1" x14ac:dyDescent="0.2">
      <c r="A62" s="80"/>
      <c r="B62" s="81"/>
      <c r="C62" s="80"/>
      <c r="D62" s="80"/>
      <c r="E62" s="80"/>
      <c r="F62" s="32" t="s">
        <v>6</v>
      </c>
      <c r="G62" s="33">
        <v>0</v>
      </c>
      <c r="H62" s="34">
        <v>0</v>
      </c>
      <c r="I62" s="34">
        <v>0</v>
      </c>
      <c r="J62" s="34" t="s">
        <v>70</v>
      </c>
      <c r="K62" s="79"/>
      <c r="L62" s="79"/>
    </row>
    <row r="63" spans="1:12" ht="16.5" customHeight="1" x14ac:dyDescent="0.2">
      <c r="A63" s="80">
        <v>5</v>
      </c>
      <c r="B63" s="81" t="s">
        <v>153</v>
      </c>
      <c r="C63" s="80" t="s">
        <v>47</v>
      </c>
      <c r="D63" s="80" t="s">
        <v>154</v>
      </c>
      <c r="E63" s="80">
        <v>2024</v>
      </c>
      <c r="F63" s="32" t="s">
        <v>2</v>
      </c>
      <c r="G63" s="34">
        <f>SUM(G64:G67)</f>
        <v>0</v>
      </c>
      <c r="H63" s="34">
        <f>SUM(H64:H67)</f>
        <v>0</v>
      </c>
      <c r="I63" s="34">
        <f>SUM(I64:I67)</f>
        <v>0</v>
      </c>
      <c r="J63" s="34">
        <v>0</v>
      </c>
      <c r="K63" s="77">
        <v>0</v>
      </c>
      <c r="L63" s="77" t="s">
        <v>175</v>
      </c>
    </row>
    <row r="64" spans="1:12" x14ac:dyDescent="0.2">
      <c r="A64" s="80"/>
      <c r="B64" s="81"/>
      <c r="C64" s="80"/>
      <c r="D64" s="80"/>
      <c r="E64" s="80"/>
      <c r="F64" s="32" t="s">
        <v>57</v>
      </c>
      <c r="G64" s="34">
        <v>0</v>
      </c>
      <c r="H64" s="34">
        <v>0</v>
      </c>
      <c r="I64" s="34">
        <v>0</v>
      </c>
      <c r="J64" s="34">
        <v>0</v>
      </c>
      <c r="K64" s="78"/>
      <c r="L64" s="78"/>
    </row>
    <row r="65" spans="1:12" x14ac:dyDescent="0.2">
      <c r="A65" s="80"/>
      <c r="B65" s="81"/>
      <c r="C65" s="80"/>
      <c r="D65" s="80"/>
      <c r="E65" s="80"/>
      <c r="F65" s="32" t="s">
        <v>4</v>
      </c>
      <c r="G65" s="33">
        <v>0</v>
      </c>
      <c r="H65" s="34">
        <v>0</v>
      </c>
      <c r="I65" s="34">
        <v>0</v>
      </c>
      <c r="J65" s="34" t="s">
        <v>70</v>
      </c>
      <c r="K65" s="78"/>
      <c r="L65" s="78"/>
    </row>
    <row r="66" spans="1:12" x14ac:dyDescent="0.2">
      <c r="A66" s="80"/>
      <c r="B66" s="81"/>
      <c r="C66" s="80"/>
      <c r="D66" s="80"/>
      <c r="E66" s="80"/>
      <c r="F66" s="32" t="s">
        <v>5</v>
      </c>
      <c r="G66" s="33">
        <v>0</v>
      </c>
      <c r="H66" s="34">
        <v>0</v>
      </c>
      <c r="I66" s="34">
        <v>0</v>
      </c>
      <c r="J66" s="34" t="s">
        <v>70</v>
      </c>
      <c r="K66" s="78"/>
      <c r="L66" s="78"/>
    </row>
    <row r="67" spans="1:12" ht="111.75" customHeight="1" x14ac:dyDescent="0.2">
      <c r="A67" s="80"/>
      <c r="B67" s="81"/>
      <c r="C67" s="80"/>
      <c r="D67" s="80"/>
      <c r="E67" s="80"/>
      <c r="F67" s="32" t="s">
        <v>6</v>
      </c>
      <c r="G67" s="33">
        <v>0</v>
      </c>
      <c r="H67" s="34">
        <v>0</v>
      </c>
      <c r="I67" s="34">
        <v>0</v>
      </c>
      <c r="J67" s="34" t="s">
        <v>70</v>
      </c>
      <c r="K67" s="79"/>
      <c r="L67" s="79"/>
    </row>
  </sheetData>
  <mergeCells count="92">
    <mergeCell ref="D13:D17"/>
    <mergeCell ref="E13:E17"/>
    <mergeCell ref="A33:A37"/>
    <mergeCell ref="B33:B37"/>
    <mergeCell ref="C33:C37"/>
    <mergeCell ref="D33:D37"/>
    <mergeCell ref="E33:E37"/>
    <mergeCell ref="A28:A32"/>
    <mergeCell ref="B28:B32"/>
    <mergeCell ref="C28:C32"/>
    <mergeCell ref="D28:D32"/>
    <mergeCell ref="E28:E32"/>
    <mergeCell ref="A13:A17"/>
    <mergeCell ref="B13:B17"/>
    <mergeCell ref="C13:C17"/>
    <mergeCell ref="A18:A22"/>
    <mergeCell ref="D38:D42"/>
    <mergeCell ref="E38:E42"/>
    <mergeCell ref="A43:A47"/>
    <mergeCell ref="B43:B47"/>
    <mergeCell ref="C43:C47"/>
    <mergeCell ref="D43:D47"/>
    <mergeCell ref="E43:E47"/>
    <mergeCell ref="A38:A42"/>
    <mergeCell ref="B38:B42"/>
    <mergeCell ref="C38:C42"/>
    <mergeCell ref="B18:B22"/>
    <mergeCell ref="C18:C22"/>
    <mergeCell ref="D18:D22"/>
    <mergeCell ref="E18:E22"/>
    <mergeCell ref="A23:A27"/>
    <mergeCell ref="B23:B27"/>
    <mergeCell ref="C23:C27"/>
    <mergeCell ref="D23:D27"/>
    <mergeCell ref="E23:E27"/>
    <mergeCell ref="B8:B12"/>
    <mergeCell ref="A8:A12"/>
    <mergeCell ref="C3:C7"/>
    <mergeCell ref="D3:D7"/>
    <mergeCell ref="E3:E7"/>
    <mergeCell ref="A3:A7"/>
    <mergeCell ref="B3:B7"/>
    <mergeCell ref="L3:L7"/>
    <mergeCell ref="C8:C12"/>
    <mergeCell ref="D8:D12"/>
    <mergeCell ref="E8:E12"/>
    <mergeCell ref="K8:K12"/>
    <mergeCell ref="L8:L12"/>
    <mergeCell ref="A1:L1"/>
    <mergeCell ref="K43:K47"/>
    <mergeCell ref="L43:L47"/>
    <mergeCell ref="K28:K32"/>
    <mergeCell ref="L28:L32"/>
    <mergeCell ref="K33:K37"/>
    <mergeCell ref="L33:L37"/>
    <mergeCell ref="K38:K42"/>
    <mergeCell ref="L38:L42"/>
    <mergeCell ref="K13:K17"/>
    <mergeCell ref="L13:L17"/>
    <mergeCell ref="K18:K22"/>
    <mergeCell ref="L18:L22"/>
    <mergeCell ref="K23:K27"/>
    <mergeCell ref="L23:L27"/>
    <mergeCell ref="K3:K7"/>
    <mergeCell ref="K48:K52"/>
    <mergeCell ref="L48:L52"/>
    <mergeCell ref="A53:A57"/>
    <mergeCell ref="B53:B57"/>
    <mergeCell ref="C53:C57"/>
    <mergeCell ref="D53:D57"/>
    <mergeCell ref="E53:E57"/>
    <mergeCell ref="K53:K57"/>
    <mergeCell ref="L53:L57"/>
    <mergeCell ref="A48:A52"/>
    <mergeCell ref="B48:B52"/>
    <mergeCell ref="C48:C52"/>
    <mergeCell ref="D48:D52"/>
    <mergeCell ref="E48:E52"/>
    <mergeCell ref="K58:K62"/>
    <mergeCell ref="L58:L62"/>
    <mergeCell ref="A63:A67"/>
    <mergeCell ref="B63:B67"/>
    <mergeCell ref="C63:C67"/>
    <mergeCell ref="D63:D67"/>
    <mergeCell ref="E63:E67"/>
    <mergeCell ref="K63:K67"/>
    <mergeCell ref="L63:L67"/>
    <mergeCell ref="A58:A62"/>
    <mergeCell ref="B58:B62"/>
    <mergeCell ref="C58:C62"/>
    <mergeCell ref="D58:D62"/>
    <mergeCell ref="E58:E62"/>
  </mergeCells>
  <pageMargins left="0.70866141732283472" right="0.31496062992125984" top="0.55118110236220474" bottom="0.35433070866141736" header="0.23622047244094491" footer="0.31496062992125984"/>
  <pageSetup paperSize="9" orientation="landscape" r:id="rId1"/>
  <headerFooter>
    <oddHeader>&amp;C&amp;"Times New Roman,обычный"&amp;P</oddHeader>
  </headerFooter>
  <rowBreaks count="1" manualBreakCount="1">
    <brk id="5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Таблица 10а</vt:lpstr>
      <vt:lpstr>Таблица 10б</vt:lpstr>
      <vt:lpstr>'Таблица 10а'!Заголовки_для_печати</vt:lpstr>
      <vt:lpstr>'Таблица 10б'!Заголовки_для_печати</vt:lpstr>
      <vt:lpstr>'Таблица 10а'!Область_печати</vt:lpstr>
      <vt:lpstr>'Таблица 10б'!Область_печати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BasavinES</dc:creator>
  <cp:lastModifiedBy>BasavinES</cp:lastModifiedBy>
  <cp:lastPrinted>2024-07-15T08:20:08Z</cp:lastPrinted>
  <dcterms:created xsi:type="dcterms:W3CDTF">2022-08-02T14:20:46Z</dcterms:created>
  <dcterms:modified xsi:type="dcterms:W3CDTF">2024-08-01T16:03:34Z</dcterms:modified>
</cp:coreProperties>
</file>