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" activeTab="6"/>
  </bookViews>
  <sheets>
    <sheet name="ПРиложение 1" sheetId="1" r:id="rId1"/>
    <sheet name="Приложение 2" sheetId="2" r:id="rId2"/>
    <sheet name="Приложение 3" sheetId="3" r:id="rId3"/>
    <sheet name="Приложение 4" sheetId="4" r:id="rId4"/>
    <sheet name="Приложение 5" sheetId="5" r:id="rId5"/>
    <sheet name="Приложение 6" sheetId="6" r:id="rId6"/>
    <sheet name="Приложение 7" sheetId="7" r:id="rId7"/>
    <sheet name="Приложение 7.1" sheetId="8" r:id="rId8"/>
  </sheets>
  <externalReferences>
    <externalReference r:id="rId9"/>
  </externalReferences>
  <definedNames>
    <definedName name="_xlnm.Print_Titles" localSheetId="0">'ПРиложение 1'!$10:$10</definedName>
    <definedName name="_xlnm.Print_Area" localSheetId="0">'ПРиложение 1'!$A$1:$L$29</definedName>
  </definedNames>
  <calcPr calcId="162913"/>
</workbook>
</file>

<file path=xl/calcChain.xml><?xml version="1.0" encoding="utf-8"?>
<calcChain xmlns="http://schemas.openxmlformats.org/spreadsheetml/2006/main">
  <c r="H26" i="7" l="1"/>
  <c r="G26" i="7"/>
  <c r="F26" i="7"/>
  <c r="E26" i="7" s="1"/>
  <c r="H25" i="7"/>
  <c r="F25" i="7"/>
  <c r="E25" i="7" s="1"/>
  <c r="H24" i="7"/>
  <c r="F24" i="7"/>
  <c r="E24" i="7" s="1"/>
  <c r="E21" i="7"/>
  <c r="E20" i="7"/>
  <c r="E19" i="7"/>
  <c r="E18" i="7"/>
  <c r="E17" i="7"/>
  <c r="L16" i="7"/>
  <c r="K16" i="7"/>
  <c r="J16" i="7"/>
  <c r="H16" i="7"/>
  <c r="G16" i="7"/>
  <c r="F16" i="7"/>
  <c r="E15" i="7"/>
  <c r="E14" i="7"/>
  <c r="E13" i="7"/>
  <c r="H12" i="7"/>
  <c r="H23" i="7" s="1"/>
  <c r="G12" i="7"/>
  <c r="G23" i="7" s="1"/>
  <c r="F12" i="7"/>
  <c r="F23" i="7" s="1"/>
  <c r="F11" i="7"/>
  <c r="E16" i="7" l="1"/>
  <c r="G22" i="7"/>
  <c r="H22" i="7"/>
  <c r="G11" i="7"/>
  <c r="E11" i="7" s="1"/>
  <c r="H11" i="7"/>
  <c r="F22" i="7"/>
  <c r="E12" i="7"/>
  <c r="E23" i="7" s="1"/>
  <c r="E22" i="7" s="1"/>
  <c r="G45" i="6" l="1"/>
  <c r="H45" i="6"/>
  <c r="L183" i="5" l="1"/>
  <c r="I183" i="5"/>
  <c r="H183" i="5"/>
  <c r="G183" i="5"/>
  <c r="F183" i="5"/>
  <c r="E183" i="5"/>
  <c r="J182" i="5"/>
  <c r="K182" i="5" s="1"/>
  <c r="M182" i="5" s="1"/>
  <c r="J181" i="5"/>
  <c r="K181" i="5" s="1"/>
  <c r="M181" i="5" s="1"/>
  <c r="J180" i="5"/>
  <c r="K180" i="5" s="1"/>
  <c r="M180" i="5" s="1"/>
  <c r="M179" i="5"/>
  <c r="J179" i="5"/>
  <c r="K179" i="5" s="1"/>
  <c r="J178" i="5"/>
  <c r="K178" i="5" s="1"/>
  <c r="M178" i="5" s="1"/>
  <c r="J177" i="5"/>
  <c r="K177" i="5" s="1"/>
  <c r="M177" i="5" s="1"/>
  <c r="J176" i="5"/>
  <c r="K176" i="5" s="1"/>
  <c r="M176" i="5" s="1"/>
  <c r="J175" i="5"/>
  <c r="K175" i="5" s="1"/>
  <c r="M175" i="5" s="1"/>
  <c r="J174" i="5"/>
  <c r="K174" i="5" s="1"/>
  <c r="M174" i="5" s="1"/>
  <c r="J173" i="5"/>
  <c r="K173" i="5" s="1"/>
  <c r="M173" i="5" s="1"/>
  <c r="J172" i="5"/>
  <c r="K172" i="5" s="1"/>
  <c r="M172" i="5" s="1"/>
  <c r="J171" i="5"/>
  <c r="K171" i="5" s="1"/>
  <c r="M171" i="5" s="1"/>
  <c r="J170" i="5"/>
  <c r="K170" i="5" s="1"/>
  <c r="M170" i="5" s="1"/>
  <c r="J169" i="5"/>
  <c r="K169" i="5" s="1"/>
  <c r="M169" i="5" s="1"/>
  <c r="J168" i="5"/>
  <c r="K168" i="5" s="1"/>
  <c r="M168" i="5" s="1"/>
  <c r="J167" i="5"/>
  <c r="K167" i="5" s="1"/>
  <c r="M167" i="5" s="1"/>
  <c r="J166" i="5"/>
  <c r="K166" i="5" s="1"/>
  <c r="M166" i="5" s="1"/>
  <c r="J165" i="5"/>
  <c r="K165" i="5" s="1"/>
  <c r="M165" i="5" s="1"/>
  <c r="J164" i="5"/>
  <c r="K164" i="5" s="1"/>
  <c r="M164" i="5" s="1"/>
  <c r="J163" i="5"/>
  <c r="K163" i="5" s="1"/>
  <c r="M163" i="5" s="1"/>
  <c r="J162" i="5"/>
  <c r="K162" i="5" s="1"/>
  <c r="M162" i="5" s="1"/>
  <c r="J161" i="5"/>
  <c r="K161" i="5" s="1"/>
  <c r="M161" i="5" s="1"/>
  <c r="J160" i="5"/>
  <c r="K160" i="5" s="1"/>
  <c r="M160" i="5" s="1"/>
  <c r="J159" i="5"/>
  <c r="K159" i="5" s="1"/>
  <c r="M159" i="5" s="1"/>
  <c r="J158" i="5"/>
  <c r="K158" i="5" s="1"/>
  <c r="M158" i="5" s="1"/>
  <c r="J157" i="5"/>
  <c r="K157" i="5" s="1"/>
  <c r="M157" i="5" s="1"/>
  <c r="J156" i="5"/>
  <c r="K156" i="5" s="1"/>
  <c r="M156" i="5" s="1"/>
  <c r="J155" i="5"/>
  <c r="K155" i="5" s="1"/>
  <c r="M155" i="5" s="1"/>
  <c r="J154" i="5"/>
  <c r="K154" i="5" s="1"/>
  <c r="M154" i="5" s="1"/>
  <c r="J153" i="5"/>
  <c r="K153" i="5" s="1"/>
  <c r="M153" i="5" s="1"/>
  <c r="J152" i="5"/>
  <c r="K152" i="5" s="1"/>
  <c r="M152" i="5" s="1"/>
  <c r="J151" i="5"/>
  <c r="K151" i="5" s="1"/>
  <c r="M151" i="5" s="1"/>
  <c r="J150" i="5"/>
  <c r="K150" i="5" s="1"/>
  <c r="M150" i="5" s="1"/>
  <c r="J149" i="5"/>
  <c r="K149" i="5" s="1"/>
  <c r="M149" i="5" s="1"/>
  <c r="J148" i="5"/>
  <c r="K148" i="5" s="1"/>
  <c r="M148" i="5" s="1"/>
  <c r="J147" i="5"/>
  <c r="K147" i="5" s="1"/>
  <c r="M147" i="5" s="1"/>
  <c r="J146" i="5"/>
  <c r="K146" i="5" s="1"/>
  <c r="M146" i="5" s="1"/>
  <c r="J145" i="5"/>
  <c r="K145" i="5" s="1"/>
  <c r="M145" i="5" s="1"/>
  <c r="J144" i="5"/>
  <c r="K144" i="5" s="1"/>
  <c r="M144" i="5" s="1"/>
  <c r="J143" i="5"/>
  <c r="K143" i="5" s="1"/>
  <c r="M143" i="5" s="1"/>
  <c r="J142" i="5"/>
  <c r="K142" i="5" s="1"/>
  <c r="M142" i="5" s="1"/>
  <c r="J141" i="5"/>
  <c r="K141" i="5" s="1"/>
  <c r="M141" i="5" s="1"/>
  <c r="J140" i="5"/>
  <c r="K140" i="5" s="1"/>
  <c r="M140" i="5" s="1"/>
  <c r="J139" i="5"/>
  <c r="K139" i="5" s="1"/>
  <c r="M139" i="5" s="1"/>
  <c r="J138" i="5"/>
  <c r="K138" i="5" s="1"/>
  <c r="M138" i="5" s="1"/>
  <c r="J137" i="5"/>
  <c r="K137" i="5" s="1"/>
  <c r="M137" i="5" s="1"/>
  <c r="J136" i="5"/>
  <c r="K136" i="5" s="1"/>
  <c r="M136" i="5" s="1"/>
  <c r="J135" i="5"/>
  <c r="K135" i="5" s="1"/>
  <c r="M135" i="5" s="1"/>
  <c r="J134" i="5"/>
  <c r="K134" i="5" s="1"/>
  <c r="M134" i="5" s="1"/>
  <c r="J133" i="5"/>
  <c r="K133" i="5" s="1"/>
  <c r="M133" i="5" s="1"/>
  <c r="J132" i="5"/>
  <c r="K132" i="5" s="1"/>
  <c r="M132" i="5" s="1"/>
  <c r="J131" i="5"/>
  <c r="K131" i="5" s="1"/>
  <c r="M131" i="5" s="1"/>
  <c r="J130" i="5"/>
  <c r="K130" i="5" s="1"/>
  <c r="M130" i="5" s="1"/>
  <c r="J129" i="5"/>
  <c r="K129" i="5" s="1"/>
  <c r="M129" i="5" s="1"/>
  <c r="J128" i="5"/>
  <c r="K128" i="5" s="1"/>
  <c r="M128" i="5" s="1"/>
  <c r="J127" i="5"/>
  <c r="K127" i="5" s="1"/>
  <c r="M127" i="5" s="1"/>
  <c r="J126" i="5"/>
  <c r="K126" i="5" s="1"/>
  <c r="M126" i="5" s="1"/>
  <c r="J125" i="5"/>
  <c r="K125" i="5" s="1"/>
  <c r="M125" i="5" s="1"/>
  <c r="J124" i="5"/>
  <c r="K124" i="5" s="1"/>
  <c r="M124" i="5" s="1"/>
  <c r="J123" i="5"/>
  <c r="K123" i="5" s="1"/>
  <c r="M123" i="5" s="1"/>
  <c r="J122" i="5"/>
  <c r="K122" i="5" s="1"/>
  <c r="M122" i="5" s="1"/>
  <c r="J121" i="5"/>
  <c r="K121" i="5" s="1"/>
  <c r="M121" i="5" s="1"/>
  <c r="J120" i="5"/>
  <c r="K120" i="5" s="1"/>
  <c r="M120" i="5" s="1"/>
  <c r="J119" i="5"/>
  <c r="K119" i="5" s="1"/>
  <c r="M119" i="5" s="1"/>
  <c r="J118" i="5"/>
  <c r="K118" i="5" s="1"/>
  <c r="M118" i="5" s="1"/>
  <c r="J117" i="5"/>
  <c r="K117" i="5" s="1"/>
  <c r="M117" i="5" s="1"/>
  <c r="J116" i="5"/>
  <c r="K116" i="5" s="1"/>
  <c r="M116" i="5" s="1"/>
  <c r="J115" i="5"/>
  <c r="K115" i="5" s="1"/>
  <c r="M115" i="5" s="1"/>
  <c r="J114" i="5"/>
  <c r="K114" i="5" s="1"/>
  <c r="M114" i="5" s="1"/>
  <c r="J113" i="5"/>
  <c r="K113" i="5" s="1"/>
  <c r="M113" i="5" s="1"/>
  <c r="J112" i="5"/>
  <c r="K112" i="5" s="1"/>
  <c r="M112" i="5" s="1"/>
  <c r="J111" i="5"/>
  <c r="K111" i="5" s="1"/>
  <c r="M111" i="5" s="1"/>
  <c r="J110" i="5"/>
  <c r="K110" i="5" s="1"/>
  <c r="M110" i="5" s="1"/>
  <c r="J109" i="5"/>
  <c r="K109" i="5" s="1"/>
  <c r="M109" i="5" s="1"/>
  <c r="J108" i="5"/>
  <c r="K108" i="5" s="1"/>
  <c r="M108" i="5" s="1"/>
  <c r="J107" i="5"/>
  <c r="K107" i="5" s="1"/>
  <c r="M107" i="5" s="1"/>
  <c r="J106" i="5"/>
  <c r="K106" i="5" s="1"/>
  <c r="M106" i="5" s="1"/>
  <c r="J105" i="5"/>
  <c r="K105" i="5" s="1"/>
  <c r="M105" i="5" s="1"/>
  <c r="J104" i="5"/>
  <c r="K104" i="5" s="1"/>
  <c r="M104" i="5" s="1"/>
  <c r="J103" i="5"/>
  <c r="K103" i="5" s="1"/>
  <c r="M103" i="5" s="1"/>
  <c r="J102" i="5"/>
  <c r="K102" i="5" s="1"/>
  <c r="M102" i="5" s="1"/>
  <c r="J101" i="5"/>
  <c r="K101" i="5" s="1"/>
  <c r="M101" i="5" s="1"/>
  <c r="J100" i="5"/>
  <c r="K100" i="5" s="1"/>
  <c r="M100" i="5" s="1"/>
  <c r="J99" i="5"/>
  <c r="K99" i="5" s="1"/>
  <c r="M99" i="5" s="1"/>
  <c r="J98" i="5"/>
  <c r="K98" i="5" s="1"/>
  <c r="M98" i="5" s="1"/>
  <c r="J97" i="5"/>
  <c r="K97" i="5" s="1"/>
  <c r="M97" i="5" s="1"/>
  <c r="J96" i="5"/>
  <c r="K96" i="5" s="1"/>
  <c r="M96" i="5" s="1"/>
  <c r="J95" i="5"/>
  <c r="K95" i="5" s="1"/>
  <c r="M95" i="5" s="1"/>
  <c r="J94" i="5"/>
  <c r="K94" i="5" s="1"/>
  <c r="M94" i="5" s="1"/>
  <c r="J93" i="5"/>
  <c r="K93" i="5" s="1"/>
  <c r="M93" i="5" s="1"/>
  <c r="J92" i="5"/>
  <c r="K92" i="5" s="1"/>
  <c r="M92" i="5" s="1"/>
  <c r="J91" i="5"/>
  <c r="K91" i="5" s="1"/>
  <c r="M91" i="5" s="1"/>
  <c r="J90" i="5"/>
  <c r="K90" i="5" s="1"/>
  <c r="M90" i="5" s="1"/>
  <c r="J89" i="5"/>
  <c r="K89" i="5" s="1"/>
  <c r="M89" i="5" s="1"/>
  <c r="J88" i="5"/>
  <c r="K88" i="5" s="1"/>
  <c r="M88" i="5" s="1"/>
  <c r="J87" i="5"/>
  <c r="K87" i="5" s="1"/>
  <c r="M87" i="5" s="1"/>
  <c r="J86" i="5"/>
  <c r="K86" i="5" s="1"/>
  <c r="M86" i="5" s="1"/>
  <c r="J85" i="5"/>
  <c r="K85" i="5" s="1"/>
  <c r="M85" i="5" s="1"/>
  <c r="J84" i="5"/>
  <c r="K84" i="5" s="1"/>
  <c r="M84" i="5" s="1"/>
  <c r="J83" i="5"/>
  <c r="K83" i="5" s="1"/>
  <c r="M83" i="5" s="1"/>
  <c r="J82" i="5"/>
  <c r="K82" i="5" s="1"/>
  <c r="M82" i="5" s="1"/>
  <c r="K81" i="5"/>
  <c r="M81" i="5" s="1"/>
  <c r="J81" i="5"/>
  <c r="J80" i="5"/>
  <c r="K80" i="5" s="1"/>
  <c r="M80" i="5" s="1"/>
  <c r="J79" i="5"/>
  <c r="K79" i="5" s="1"/>
  <c r="M79" i="5" s="1"/>
  <c r="J78" i="5"/>
  <c r="K78" i="5" s="1"/>
  <c r="M78" i="5" s="1"/>
  <c r="J77" i="5"/>
  <c r="K77" i="5" s="1"/>
  <c r="M77" i="5" s="1"/>
  <c r="J76" i="5"/>
  <c r="K76" i="5" s="1"/>
  <c r="M76" i="5" s="1"/>
  <c r="J75" i="5"/>
  <c r="K75" i="5" s="1"/>
  <c r="M75" i="5" s="1"/>
  <c r="J74" i="5"/>
  <c r="K74" i="5" s="1"/>
  <c r="M74" i="5" s="1"/>
  <c r="K73" i="5"/>
  <c r="M73" i="5" s="1"/>
  <c r="J73" i="5"/>
  <c r="J72" i="5"/>
  <c r="K72" i="5" s="1"/>
  <c r="M72" i="5" s="1"/>
  <c r="J71" i="5"/>
  <c r="K71" i="5" s="1"/>
  <c r="M71" i="5" s="1"/>
  <c r="J70" i="5"/>
  <c r="K70" i="5" s="1"/>
  <c r="M70" i="5" s="1"/>
  <c r="J69" i="5"/>
  <c r="K69" i="5" s="1"/>
  <c r="M69" i="5" s="1"/>
  <c r="J68" i="5"/>
  <c r="K68" i="5" s="1"/>
  <c r="M68" i="5" s="1"/>
  <c r="J67" i="5"/>
  <c r="K67" i="5" s="1"/>
  <c r="M67" i="5" s="1"/>
  <c r="J66" i="5"/>
  <c r="K66" i="5" s="1"/>
  <c r="M66" i="5" s="1"/>
  <c r="J65" i="5"/>
  <c r="K65" i="5" s="1"/>
  <c r="M65" i="5" s="1"/>
  <c r="J64" i="5"/>
  <c r="K64" i="5" s="1"/>
  <c r="M64" i="5" s="1"/>
  <c r="J63" i="5"/>
  <c r="K63" i="5" s="1"/>
  <c r="M63" i="5" s="1"/>
  <c r="J62" i="5"/>
  <c r="K62" i="5" s="1"/>
  <c r="M62" i="5" s="1"/>
  <c r="J61" i="5"/>
  <c r="K61" i="5" s="1"/>
  <c r="M61" i="5" s="1"/>
  <c r="J60" i="5"/>
  <c r="K60" i="5" s="1"/>
  <c r="M60" i="5" s="1"/>
  <c r="J59" i="5"/>
  <c r="K59" i="5" s="1"/>
  <c r="M59" i="5" s="1"/>
  <c r="J58" i="5"/>
  <c r="K58" i="5" s="1"/>
  <c r="M58" i="5" s="1"/>
  <c r="J57" i="5"/>
  <c r="K57" i="5" s="1"/>
  <c r="M57" i="5" s="1"/>
  <c r="J56" i="5"/>
  <c r="K56" i="5" s="1"/>
  <c r="M56" i="5" s="1"/>
  <c r="J55" i="5"/>
  <c r="K55" i="5" s="1"/>
  <c r="M55" i="5" s="1"/>
  <c r="J54" i="5"/>
  <c r="K54" i="5" s="1"/>
  <c r="M54" i="5" s="1"/>
  <c r="J53" i="5"/>
  <c r="K53" i="5" s="1"/>
  <c r="M53" i="5" s="1"/>
  <c r="J52" i="5"/>
  <c r="K52" i="5" s="1"/>
  <c r="M52" i="5" s="1"/>
  <c r="J51" i="5"/>
  <c r="K51" i="5" s="1"/>
  <c r="M51" i="5" s="1"/>
  <c r="J50" i="5"/>
  <c r="K50" i="5" s="1"/>
  <c r="M50" i="5" s="1"/>
  <c r="K49" i="5"/>
  <c r="M49" i="5" s="1"/>
  <c r="J49" i="5"/>
  <c r="J48" i="5"/>
  <c r="K48" i="5" s="1"/>
  <c r="M48" i="5" s="1"/>
  <c r="J47" i="5"/>
  <c r="K47" i="5" s="1"/>
  <c r="M47" i="5" s="1"/>
  <c r="J46" i="5"/>
  <c r="K46" i="5" s="1"/>
  <c r="M46" i="5" s="1"/>
  <c r="J45" i="5"/>
  <c r="K45" i="5" s="1"/>
  <c r="M45" i="5" s="1"/>
  <c r="J44" i="5"/>
  <c r="K44" i="5" s="1"/>
  <c r="M44" i="5" s="1"/>
  <c r="J43" i="5"/>
  <c r="K43" i="5" s="1"/>
  <c r="M43" i="5" s="1"/>
  <c r="J42" i="5"/>
  <c r="K42" i="5" s="1"/>
  <c r="M42" i="5" s="1"/>
  <c r="K41" i="5"/>
  <c r="M41" i="5" s="1"/>
  <c r="J41" i="5"/>
  <c r="J40" i="5"/>
  <c r="K40" i="5" s="1"/>
  <c r="M40" i="5" s="1"/>
  <c r="J39" i="5"/>
  <c r="K39" i="5" s="1"/>
  <c r="M39" i="5" s="1"/>
  <c r="J38" i="5"/>
  <c r="K38" i="5" s="1"/>
  <c r="M38" i="5" s="1"/>
  <c r="J37" i="5"/>
  <c r="K37" i="5" s="1"/>
  <c r="M37" i="5" s="1"/>
  <c r="J36" i="5"/>
  <c r="K36" i="5" s="1"/>
  <c r="M36" i="5" s="1"/>
  <c r="J35" i="5"/>
  <c r="K35" i="5" s="1"/>
  <c r="M35" i="5" s="1"/>
  <c r="J34" i="5"/>
  <c r="K34" i="5" s="1"/>
  <c r="M34" i="5" s="1"/>
  <c r="J33" i="5"/>
  <c r="K33" i="5" s="1"/>
  <c r="M33" i="5" s="1"/>
  <c r="J32" i="5"/>
  <c r="K32" i="5" s="1"/>
  <c r="M32" i="5" s="1"/>
  <c r="J31" i="5"/>
  <c r="K31" i="5" s="1"/>
  <c r="M31" i="5" s="1"/>
  <c r="J30" i="5"/>
  <c r="K30" i="5" s="1"/>
  <c r="M30" i="5" s="1"/>
  <c r="J29" i="5"/>
  <c r="K29" i="5" s="1"/>
  <c r="M29" i="5" s="1"/>
  <c r="J28" i="5"/>
  <c r="K28" i="5" s="1"/>
  <c r="M28" i="5" s="1"/>
  <c r="J27" i="5"/>
  <c r="K27" i="5" s="1"/>
  <c r="M27" i="5" s="1"/>
  <c r="J26" i="5"/>
  <c r="K26" i="5" s="1"/>
  <c r="M26" i="5" s="1"/>
  <c r="J25" i="5"/>
  <c r="K25" i="5" s="1"/>
  <c r="M25" i="5" s="1"/>
  <c r="J24" i="5"/>
  <c r="K24" i="5" s="1"/>
  <c r="M24" i="5" s="1"/>
  <c r="J23" i="5"/>
  <c r="K23" i="5" s="1"/>
  <c r="M23" i="5" s="1"/>
  <c r="J22" i="5"/>
  <c r="K22" i="5" s="1"/>
  <c r="M22" i="5" s="1"/>
  <c r="J21" i="5"/>
  <c r="K21" i="5" s="1"/>
  <c r="M21" i="5" s="1"/>
  <c r="J20" i="5"/>
  <c r="K20" i="5" s="1"/>
  <c r="M20" i="5" s="1"/>
  <c r="J19" i="5"/>
  <c r="K19" i="5" s="1"/>
  <c r="M19" i="5" s="1"/>
  <c r="J18" i="5"/>
  <c r="K18" i="5" s="1"/>
  <c r="M18" i="5" s="1"/>
  <c r="K17" i="5"/>
  <c r="M17" i="5" s="1"/>
  <c r="J17" i="5"/>
  <c r="J16" i="5"/>
  <c r="K16" i="5" s="1"/>
  <c r="M16" i="5" s="1"/>
  <c r="J15" i="5"/>
  <c r="K15" i="5" s="1"/>
  <c r="M15" i="5" s="1"/>
  <c r="J14" i="5"/>
  <c r="J183" i="5" l="1"/>
  <c r="K14" i="5"/>
  <c r="K183" i="5" l="1"/>
  <c r="M183" i="5" s="1"/>
  <c r="M14" i="5"/>
  <c r="O163" i="4" l="1"/>
  <c r="L163" i="4"/>
  <c r="K163" i="4"/>
  <c r="J163" i="4"/>
  <c r="P162" i="4"/>
  <c r="R162" i="4" s="1"/>
  <c r="P161" i="4"/>
  <c r="R161" i="4" s="1"/>
  <c r="P160" i="4"/>
  <c r="R160" i="4" s="1"/>
  <c r="P159" i="4"/>
  <c r="R159" i="4" s="1"/>
  <c r="P158" i="4"/>
  <c r="R158" i="4" s="1"/>
  <c r="P157" i="4"/>
  <c r="R157" i="4" s="1"/>
  <c r="P156" i="4"/>
  <c r="R156" i="4" s="1"/>
  <c r="P155" i="4"/>
  <c r="R155" i="4" s="1"/>
  <c r="P154" i="4"/>
  <c r="R154" i="4" s="1"/>
  <c r="P153" i="4"/>
  <c r="R153" i="4" s="1"/>
  <c r="P152" i="4"/>
  <c r="R152" i="4" s="1"/>
  <c r="P151" i="4"/>
  <c r="R151" i="4" s="1"/>
  <c r="P150" i="4"/>
  <c r="R150" i="4" s="1"/>
  <c r="P149" i="4"/>
  <c r="R149" i="4" s="1"/>
  <c r="P148" i="4"/>
  <c r="R148" i="4" s="1"/>
  <c r="P147" i="4"/>
  <c r="R147" i="4" s="1"/>
  <c r="P146" i="4"/>
  <c r="R146" i="4" s="1"/>
  <c r="P145" i="4"/>
  <c r="R145" i="4" s="1"/>
  <c r="P144" i="4"/>
  <c r="R144" i="4" s="1"/>
  <c r="P143" i="4"/>
  <c r="R143" i="4" s="1"/>
  <c r="P142" i="4"/>
  <c r="R142" i="4" s="1"/>
  <c r="P141" i="4"/>
  <c r="R141" i="4" s="1"/>
  <c r="P140" i="4"/>
  <c r="R140" i="4" s="1"/>
  <c r="P139" i="4"/>
  <c r="R139" i="4" s="1"/>
  <c r="P138" i="4"/>
  <c r="R138" i="4" s="1"/>
  <c r="P137" i="4"/>
  <c r="R137" i="4" s="1"/>
  <c r="P136" i="4"/>
  <c r="R136" i="4" s="1"/>
  <c r="P135" i="4"/>
  <c r="R135" i="4" s="1"/>
  <c r="P134" i="4"/>
  <c r="R134" i="4" s="1"/>
  <c r="P133" i="4"/>
  <c r="R133" i="4" s="1"/>
  <c r="P132" i="4"/>
  <c r="R132" i="4" s="1"/>
  <c r="P131" i="4"/>
  <c r="R131" i="4" s="1"/>
  <c r="P130" i="4"/>
  <c r="R130" i="4" s="1"/>
  <c r="P129" i="4"/>
  <c r="R129" i="4" s="1"/>
  <c r="P128" i="4"/>
  <c r="R128" i="4" s="1"/>
  <c r="P127" i="4"/>
  <c r="R127" i="4" s="1"/>
  <c r="P126" i="4"/>
  <c r="R126" i="4" s="1"/>
  <c r="P125" i="4"/>
  <c r="R125" i="4" s="1"/>
  <c r="P124" i="4"/>
  <c r="R124" i="4" s="1"/>
  <c r="P123" i="4"/>
  <c r="R123" i="4" s="1"/>
  <c r="P122" i="4"/>
  <c r="R122" i="4" s="1"/>
  <c r="P121" i="4"/>
  <c r="R121" i="4" s="1"/>
  <c r="P120" i="4"/>
  <c r="R120" i="4" s="1"/>
  <c r="P119" i="4"/>
  <c r="R119" i="4" s="1"/>
  <c r="P118" i="4"/>
  <c r="R118" i="4" s="1"/>
  <c r="P117" i="4"/>
  <c r="R117" i="4" s="1"/>
  <c r="P116" i="4"/>
  <c r="R116" i="4" s="1"/>
  <c r="P115" i="4"/>
  <c r="R115" i="4" s="1"/>
  <c r="P114" i="4"/>
  <c r="R114" i="4" s="1"/>
  <c r="P113" i="4"/>
  <c r="R113" i="4" s="1"/>
  <c r="P112" i="4"/>
  <c r="R112" i="4" s="1"/>
  <c r="P111" i="4"/>
  <c r="R111" i="4" s="1"/>
  <c r="P110" i="4"/>
  <c r="R110" i="4" s="1"/>
  <c r="H110" i="4"/>
  <c r="P109" i="4"/>
  <c r="R109" i="4" s="1"/>
  <c r="H109" i="4"/>
  <c r="P108" i="4"/>
  <c r="R108" i="4" s="1"/>
  <c r="H108" i="4"/>
  <c r="P107" i="4"/>
  <c r="R107" i="4" s="1"/>
  <c r="H107" i="4"/>
  <c r="P106" i="4"/>
  <c r="R106" i="4" s="1"/>
  <c r="H106" i="4"/>
  <c r="P105" i="4"/>
  <c r="R105" i="4" s="1"/>
  <c r="H105" i="4"/>
  <c r="P104" i="4"/>
  <c r="R104" i="4" s="1"/>
  <c r="H104" i="4"/>
  <c r="R103" i="4"/>
  <c r="P103" i="4"/>
  <c r="H103" i="4"/>
  <c r="P102" i="4"/>
  <c r="R102" i="4" s="1"/>
  <c r="H102" i="4"/>
  <c r="R101" i="4"/>
  <c r="P101" i="4"/>
  <c r="H101" i="4"/>
  <c r="P100" i="4"/>
  <c r="R100" i="4" s="1"/>
  <c r="H100" i="4"/>
  <c r="P99" i="4"/>
  <c r="R99" i="4" s="1"/>
  <c r="H99" i="4"/>
  <c r="P98" i="4"/>
  <c r="R98" i="4" s="1"/>
  <c r="P97" i="4"/>
  <c r="R97" i="4" s="1"/>
  <c r="P96" i="4"/>
  <c r="R96" i="4" s="1"/>
  <c r="P95" i="4"/>
  <c r="R95" i="4" s="1"/>
  <c r="P94" i="4"/>
  <c r="R94" i="4" s="1"/>
  <c r="P93" i="4"/>
  <c r="R93" i="4" s="1"/>
  <c r="P92" i="4"/>
  <c r="R92" i="4" s="1"/>
  <c r="P91" i="4"/>
  <c r="R91" i="4" s="1"/>
  <c r="P90" i="4"/>
  <c r="R90" i="4" s="1"/>
  <c r="P89" i="4"/>
  <c r="R89" i="4" s="1"/>
  <c r="P88" i="4"/>
  <c r="R88" i="4" s="1"/>
  <c r="P87" i="4"/>
  <c r="R87" i="4" s="1"/>
  <c r="P86" i="4"/>
  <c r="R86" i="4" s="1"/>
  <c r="P85" i="4"/>
  <c r="R85" i="4" s="1"/>
  <c r="P84" i="4"/>
  <c r="R84" i="4" s="1"/>
  <c r="P83" i="4"/>
  <c r="R83" i="4" s="1"/>
  <c r="P82" i="4"/>
  <c r="R82" i="4" s="1"/>
  <c r="P81" i="4"/>
  <c r="R81" i="4" s="1"/>
  <c r="M80" i="4"/>
  <c r="P80" i="4" s="1"/>
  <c r="R80" i="4" s="1"/>
  <c r="P79" i="4"/>
  <c r="R79" i="4" s="1"/>
  <c r="P78" i="4"/>
  <c r="R78" i="4" s="1"/>
  <c r="R77" i="4"/>
  <c r="P77" i="4"/>
  <c r="P76" i="4"/>
  <c r="R76" i="4" s="1"/>
  <c r="R75" i="4"/>
  <c r="P75" i="4"/>
  <c r="P74" i="4"/>
  <c r="R74" i="4" s="1"/>
  <c r="R73" i="4"/>
  <c r="M73" i="4"/>
  <c r="P72" i="4"/>
  <c r="R72" i="4" s="1"/>
  <c r="P71" i="4"/>
  <c r="R71" i="4" s="1"/>
  <c r="P70" i="4"/>
  <c r="R70" i="4" s="1"/>
  <c r="P69" i="4"/>
  <c r="R69" i="4" s="1"/>
  <c r="P68" i="4"/>
  <c r="R68" i="4" s="1"/>
  <c r="P67" i="4"/>
  <c r="R67" i="4" s="1"/>
  <c r="P66" i="4"/>
  <c r="R66" i="4" s="1"/>
  <c r="P65" i="4"/>
  <c r="R65" i="4" s="1"/>
  <c r="P64" i="4"/>
  <c r="R64" i="4" s="1"/>
  <c r="P63" i="4"/>
  <c r="R63" i="4" s="1"/>
  <c r="P62" i="4"/>
  <c r="R62" i="4" s="1"/>
  <c r="P61" i="4"/>
  <c r="R61" i="4" s="1"/>
  <c r="P60" i="4"/>
  <c r="Q60" i="4" s="1"/>
  <c r="N60" i="4"/>
  <c r="N163" i="4" s="1"/>
  <c r="P59" i="4"/>
  <c r="Q59" i="4" s="1"/>
  <c r="P58" i="4"/>
  <c r="Q58" i="4" s="1"/>
  <c r="P57" i="4"/>
  <c r="Q56" i="4"/>
  <c r="R56" i="4" s="1"/>
  <c r="P55" i="4"/>
  <c r="P54" i="4"/>
  <c r="P53" i="4"/>
  <c r="Q53" i="4" s="1"/>
  <c r="P52" i="4"/>
  <c r="Q52" i="4" s="1"/>
  <c r="P51" i="4"/>
  <c r="Q51" i="4" s="1"/>
  <c r="P50" i="4"/>
  <c r="P49" i="4"/>
  <c r="O47" i="4"/>
  <c r="L47" i="4"/>
  <c r="K47" i="4"/>
  <c r="J47" i="4"/>
  <c r="H47" i="4"/>
  <c r="R46" i="4"/>
  <c r="N46" i="4"/>
  <c r="P45" i="4"/>
  <c r="Q45" i="4" s="1"/>
  <c r="N45" i="4"/>
  <c r="P44" i="4"/>
  <c r="Q44" i="4" s="1"/>
  <c r="P43" i="4"/>
  <c r="Q43" i="4" s="1"/>
  <c r="P42" i="4"/>
  <c r="P41" i="4"/>
  <c r="Q41" i="4" s="1"/>
  <c r="N41" i="4"/>
  <c r="P40" i="4"/>
  <c r="Q40" i="4" s="1"/>
  <c r="M39" i="4"/>
  <c r="P39" i="4" s="1"/>
  <c r="M37" i="4"/>
  <c r="L37" i="4"/>
  <c r="K37" i="4"/>
  <c r="J37" i="4"/>
  <c r="H37" i="4"/>
  <c r="Q36" i="4"/>
  <c r="P35" i="4"/>
  <c r="N35" i="4"/>
  <c r="P34" i="4"/>
  <c r="P33" i="4"/>
  <c r="Q33" i="4" s="1"/>
  <c r="N33" i="4"/>
  <c r="P32" i="4"/>
  <c r="N32" i="4"/>
  <c r="P31" i="4"/>
  <c r="P30" i="4"/>
  <c r="Q30" i="4" s="1"/>
  <c r="O30" i="4"/>
  <c r="O37" i="4" s="1"/>
  <c r="P29" i="4"/>
  <c r="Q29" i="4" s="1"/>
  <c r="N29" i="4"/>
  <c r="N37" i="4" s="1"/>
  <c r="Q28" i="4"/>
  <c r="P28" i="4"/>
  <c r="P27" i="4"/>
  <c r="Q27" i="4" s="1"/>
  <c r="P26" i="4"/>
  <c r="O24" i="4"/>
  <c r="M24" i="4"/>
  <c r="L24" i="4"/>
  <c r="K24" i="4"/>
  <c r="J24" i="4"/>
  <c r="H24" i="4"/>
  <c r="Q23" i="4"/>
  <c r="R23" i="4" s="1"/>
  <c r="P22" i="4"/>
  <c r="P21" i="4"/>
  <c r="P20" i="4"/>
  <c r="Q20" i="4" s="1"/>
  <c r="P19" i="4"/>
  <c r="P18" i="4"/>
  <c r="Q18" i="4" s="1"/>
  <c r="N18" i="4"/>
  <c r="P17" i="4"/>
  <c r="Q17" i="4" s="1"/>
  <c r="R16" i="4"/>
  <c r="Q15" i="4"/>
  <c r="P15" i="4"/>
  <c r="N15" i="4"/>
  <c r="N24" i="4" l="1"/>
  <c r="Q55" i="4"/>
  <c r="R55" i="4" s="1"/>
  <c r="Q31" i="4"/>
  <c r="R31" i="4" s="1"/>
  <c r="N47" i="4"/>
  <c r="N164" i="4" s="1"/>
  <c r="R45" i="4"/>
  <c r="M163" i="4"/>
  <c r="R58" i="4"/>
  <c r="R20" i="4"/>
  <c r="Q32" i="4"/>
  <c r="R32" i="4" s="1"/>
  <c r="Q42" i="4"/>
  <c r="R42" i="4" s="1"/>
  <c r="R53" i="4"/>
  <c r="R33" i="4"/>
  <c r="R44" i="4"/>
  <c r="P163" i="4"/>
  <c r="P47" i="4"/>
  <c r="Q39" i="4"/>
  <c r="R17" i="4"/>
  <c r="R29" i="4"/>
  <c r="R30" i="4"/>
  <c r="R41" i="4"/>
  <c r="R43" i="4"/>
  <c r="M47" i="4"/>
  <c r="Q21" i="4"/>
  <c r="R21" i="4" s="1"/>
  <c r="Q26" i="4"/>
  <c r="R26" i="4" s="1"/>
  <c r="Q34" i="4"/>
  <c r="R34" i="4" s="1"/>
  <c r="Q35" i="4"/>
  <c r="R35" i="4" s="1"/>
  <c r="P37" i="4"/>
  <c r="Q37" i="4" s="1"/>
  <c r="Q49" i="4"/>
  <c r="Q50" i="4"/>
  <c r="R50" i="4" s="1"/>
  <c r="Q54" i="4"/>
  <c r="R54" i="4" s="1"/>
  <c r="Q57" i="4"/>
  <c r="R57" i="4" s="1"/>
  <c r="H163" i="4"/>
  <c r="H164" i="4" s="1"/>
  <c r="J164" i="4"/>
  <c r="L164" i="4"/>
  <c r="K164" i="4"/>
  <c r="O164" i="4"/>
  <c r="M164" i="4" l="1"/>
  <c r="R24" i="4"/>
  <c r="P164" i="4"/>
  <c r="Q163" i="4"/>
  <c r="R37" i="4"/>
  <c r="Q47" i="4"/>
  <c r="R47" i="4" s="1"/>
  <c r="Q164" i="4" l="1"/>
  <c r="R163" i="4"/>
  <c r="R164" i="4" s="1"/>
  <c r="F20" i="3" l="1"/>
  <c r="H19" i="3"/>
  <c r="G19" i="3"/>
  <c r="F19" i="3"/>
  <c r="H18" i="3"/>
  <c r="H20" i="3" s="1"/>
  <c r="G18" i="3"/>
  <c r="G20" i="3" s="1"/>
  <c r="E17" i="3"/>
  <c r="E16" i="3"/>
  <c r="E15" i="3"/>
  <c r="E14" i="3"/>
  <c r="E13" i="3"/>
  <c r="H12" i="3"/>
  <c r="G12" i="3"/>
  <c r="F12" i="3"/>
  <c r="L11" i="3"/>
  <c r="H11" i="3"/>
  <c r="G11" i="3"/>
  <c r="F11" i="3"/>
  <c r="E11" i="3" l="1"/>
  <c r="E12" i="3"/>
  <c r="E18" i="3"/>
  <c r="G21" i="3"/>
  <c r="F21" i="3"/>
  <c r="H21" i="3"/>
  <c r="E20" i="3"/>
  <c r="E19" i="3"/>
  <c r="E21" i="3"/>
  <c r="M68" i="2" l="1"/>
  <c r="L68" i="2"/>
  <c r="K68" i="2"/>
  <c r="R68" i="2" s="1"/>
  <c r="J68" i="2"/>
  <c r="I68" i="2"/>
  <c r="H68" i="2"/>
  <c r="G68" i="2"/>
  <c r="R67" i="2"/>
  <c r="N67" i="2"/>
  <c r="S66" i="2"/>
  <c r="R66" i="2"/>
  <c r="Q66" i="2"/>
  <c r="P66" i="2"/>
  <c r="O66" i="2"/>
  <c r="N66" i="2"/>
  <c r="S65" i="2"/>
  <c r="R65" i="2"/>
  <c r="Q65" i="2"/>
  <c r="P65" i="2"/>
  <c r="O65" i="2"/>
  <c r="N65" i="2"/>
  <c r="S64" i="2"/>
  <c r="R64" i="2"/>
  <c r="Q64" i="2"/>
  <c r="P64" i="2"/>
  <c r="O64" i="2"/>
  <c r="N64" i="2"/>
  <c r="S63" i="2"/>
  <c r="R63" i="2"/>
  <c r="Q63" i="2"/>
  <c r="P63" i="2"/>
  <c r="O63" i="2"/>
  <c r="N63" i="2"/>
  <c r="S62" i="2"/>
  <c r="R62" i="2"/>
  <c r="Q62" i="2"/>
  <c r="P62" i="2"/>
  <c r="O62" i="2"/>
  <c r="N62" i="2"/>
  <c r="S61" i="2"/>
  <c r="R61" i="2"/>
  <c r="Q61" i="2"/>
  <c r="P61" i="2"/>
  <c r="O61" i="2"/>
  <c r="N61" i="2"/>
  <c r="S60" i="2"/>
  <c r="R60" i="2"/>
  <c r="Q60" i="2"/>
  <c r="P60" i="2"/>
  <c r="O60" i="2"/>
  <c r="N60" i="2"/>
  <c r="S59" i="2"/>
  <c r="R59" i="2"/>
  <c r="Q59" i="2"/>
  <c r="P59" i="2"/>
  <c r="O59" i="2"/>
  <c r="N59" i="2"/>
  <c r="S58" i="2"/>
  <c r="R58" i="2"/>
  <c r="Q58" i="2"/>
  <c r="P58" i="2"/>
  <c r="O58" i="2"/>
  <c r="N58" i="2"/>
  <c r="S57" i="2"/>
  <c r="R57" i="2"/>
  <c r="Q57" i="2"/>
  <c r="P57" i="2"/>
  <c r="O57" i="2"/>
  <c r="N57" i="2"/>
  <c r="S56" i="2"/>
  <c r="R56" i="2"/>
  <c r="Q56" i="2"/>
  <c r="P56" i="2"/>
  <c r="O56" i="2"/>
  <c r="N56" i="2"/>
  <c r="S55" i="2"/>
  <c r="R55" i="2"/>
  <c r="Q55" i="2"/>
  <c r="P55" i="2"/>
  <c r="O55" i="2"/>
  <c r="N55" i="2"/>
  <c r="S54" i="2"/>
  <c r="R54" i="2"/>
  <c r="Q54" i="2"/>
  <c r="P54" i="2"/>
  <c r="O54" i="2"/>
  <c r="N54" i="2"/>
  <c r="S53" i="2"/>
  <c r="R53" i="2"/>
  <c r="Q53" i="2"/>
  <c r="P53" i="2"/>
  <c r="O53" i="2"/>
  <c r="N53" i="2"/>
  <c r="S52" i="2"/>
  <c r="R52" i="2"/>
  <c r="Q52" i="2"/>
  <c r="P52" i="2"/>
  <c r="O52" i="2"/>
  <c r="N52" i="2"/>
  <c r="S51" i="2"/>
  <c r="R51" i="2"/>
  <c r="Q51" i="2"/>
  <c r="P51" i="2"/>
  <c r="O51" i="2"/>
  <c r="N51" i="2"/>
  <c r="S50" i="2"/>
  <c r="R50" i="2"/>
  <c r="Q50" i="2"/>
  <c r="P50" i="2"/>
  <c r="O50" i="2"/>
  <c r="N50" i="2"/>
  <c r="S49" i="2"/>
  <c r="R49" i="2"/>
  <c r="Q49" i="2"/>
  <c r="P49" i="2"/>
  <c r="O49" i="2"/>
  <c r="N49" i="2"/>
  <c r="S48" i="2"/>
  <c r="R48" i="2"/>
  <c r="Q48" i="2"/>
  <c r="P48" i="2"/>
  <c r="O48" i="2"/>
  <c r="N48" i="2"/>
  <c r="S47" i="2"/>
  <c r="R47" i="2"/>
  <c r="Q47" i="2"/>
  <c r="P47" i="2"/>
  <c r="O47" i="2"/>
  <c r="N47" i="2"/>
  <c r="S46" i="2"/>
  <c r="R46" i="2"/>
  <c r="Q46" i="2"/>
  <c r="P46" i="2"/>
  <c r="O46" i="2"/>
  <c r="N46" i="2"/>
  <c r="S45" i="2"/>
  <c r="R45" i="2"/>
  <c r="Q45" i="2"/>
  <c r="P45" i="2"/>
  <c r="O45" i="2"/>
  <c r="N45" i="2"/>
  <c r="S44" i="2"/>
  <c r="R44" i="2"/>
  <c r="Q44" i="2"/>
  <c r="P44" i="2"/>
  <c r="O44" i="2"/>
  <c r="N44" i="2"/>
  <c r="S43" i="2"/>
  <c r="R43" i="2"/>
  <c r="Q43" i="2"/>
  <c r="P43" i="2"/>
  <c r="O43" i="2"/>
  <c r="N43" i="2"/>
  <c r="S42" i="2"/>
  <c r="R42" i="2"/>
  <c r="Q42" i="2"/>
  <c r="P42" i="2"/>
  <c r="O42" i="2"/>
  <c r="N42" i="2"/>
  <c r="S41" i="2"/>
  <c r="R41" i="2"/>
  <c r="Q41" i="2"/>
  <c r="Q68" i="2" s="1"/>
  <c r="P41" i="2"/>
  <c r="P68" i="2" s="1"/>
  <c r="O41" i="2"/>
  <c r="N41" i="2"/>
  <c r="N68" i="2" s="1"/>
  <c r="Q39" i="2"/>
  <c r="Q69" i="2" s="1"/>
  <c r="P39" i="2"/>
  <c r="O39" i="2"/>
  <c r="N39" i="2"/>
  <c r="M39" i="2"/>
  <c r="M69" i="2" s="1"/>
  <c r="L39" i="2"/>
  <c r="K39" i="2"/>
  <c r="K69" i="2" s="1"/>
  <c r="J39" i="2"/>
  <c r="J69" i="2" s="1"/>
  <c r="I39" i="2"/>
  <c r="I69" i="2" s="1"/>
  <c r="H39" i="2"/>
  <c r="G39" i="2"/>
  <c r="G69" i="2" s="1"/>
  <c r="R38" i="2"/>
  <c r="S37" i="2"/>
  <c r="R37" i="2"/>
  <c r="R36" i="2"/>
  <c r="S36" i="2" s="1"/>
  <c r="R35" i="2"/>
  <c r="S35" i="2" s="1"/>
  <c r="R34" i="2"/>
  <c r="S34" i="2" s="1"/>
  <c r="S33" i="2"/>
  <c r="R33" i="2"/>
  <c r="R32" i="2"/>
  <c r="S32" i="2" s="1"/>
  <c r="R31" i="2"/>
  <c r="S31" i="2" s="1"/>
  <c r="R30" i="2"/>
  <c r="S30" i="2" s="1"/>
  <c r="S29" i="2"/>
  <c r="R29" i="2"/>
  <c r="R28" i="2"/>
  <c r="S28" i="2" s="1"/>
  <c r="R27" i="2"/>
  <c r="S27" i="2" s="1"/>
  <c r="R26" i="2"/>
  <c r="S26" i="2" s="1"/>
  <c r="S25" i="2"/>
  <c r="R25" i="2"/>
  <c r="R24" i="2"/>
  <c r="S24" i="2" s="1"/>
  <c r="R23" i="2"/>
  <c r="S23" i="2" s="1"/>
  <c r="R22" i="2"/>
  <c r="S22" i="2" s="1"/>
  <c r="S21" i="2"/>
  <c r="R21" i="2"/>
  <c r="R20" i="2"/>
  <c r="S20" i="2" s="1"/>
  <c r="R19" i="2"/>
  <c r="S19" i="2" s="1"/>
  <c r="R18" i="2"/>
  <c r="S18" i="2" s="1"/>
  <c r="R17" i="2"/>
  <c r="S17" i="2" s="1"/>
  <c r="R16" i="2"/>
  <c r="S16" i="2" s="1"/>
  <c r="R15" i="2"/>
  <c r="S15" i="2" s="1"/>
  <c r="R14" i="2"/>
  <c r="S14" i="2" s="1"/>
  <c r="S13" i="2"/>
  <c r="R13" i="2"/>
  <c r="R12" i="2"/>
  <c r="R39" i="2" l="1"/>
  <c r="R69" i="2" s="1"/>
  <c r="N69" i="2"/>
  <c r="S12" i="2"/>
  <c r="S39" i="2" s="1"/>
  <c r="O68" i="2"/>
  <c r="O69" i="2" s="1"/>
  <c r="S68" i="2"/>
  <c r="H69" i="2"/>
  <c r="L69" i="2"/>
  <c r="P69" i="2"/>
  <c r="G24" i="1"/>
  <c r="G27" i="1" s="1"/>
  <c r="F24" i="1"/>
  <c r="E24" i="1" s="1"/>
  <c r="E12" i="1" s="1"/>
  <c r="E23" i="1"/>
  <c r="E22" i="1"/>
  <c r="E21" i="1"/>
  <c r="F17" i="1"/>
  <c r="E17" i="1" s="1"/>
  <c r="F16" i="1"/>
  <c r="E16" i="1" s="1"/>
  <c r="E15" i="1"/>
  <c r="E14" i="1"/>
  <c r="E13" i="1"/>
  <c r="G12" i="1"/>
  <c r="F12" i="1" l="1"/>
  <c r="S69" i="2"/>
  <c r="F25" i="1"/>
  <c r="F26" i="1"/>
  <c r="E26" i="1" s="1"/>
  <c r="F27" i="1" l="1"/>
  <c r="E27" i="1" s="1"/>
  <c r="E25" i="1"/>
</calcChain>
</file>

<file path=xl/sharedStrings.xml><?xml version="1.0" encoding="utf-8"?>
<sst xmlns="http://schemas.openxmlformats.org/spreadsheetml/2006/main" count="1307" uniqueCount="609">
  <si>
    <t>3.2. Перечень основных мероприятий на 2016-2017 годы</t>
  </si>
  <si>
    <t>№, п/п</t>
  </si>
  <si>
    <t xml:space="preserve">Цель, задачи, основные мероприятия </t>
  </si>
  <si>
    <t xml:space="preserve">Срок 
выполнения
</t>
  </si>
  <si>
    <t>Источники   
финансирования</t>
  </si>
  <si>
    <t>Объёмы финансирования, тыс. руб.</t>
  </si>
  <si>
    <t>Показатели (индикаторы) результативности выполнения основных мероприятий</t>
  </si>
  <si>
    <t xml:space="preserve">Исполнители, перечень организаций, участвующих в реализации  мероприятий </t>
  </si>
  <si>
    <t>Всего</t>
  </si>
  <si>
    <t>2016 год</t>
  </si>
  <si>
    <t>2017 год</t>
  </si>
  <si>
    <t xml:space="preserve">Наименование, ед. измерения
показателя 
</t>
  </si>
  <si>
    <t>Текущий год</t>
  </si>
  <si>
    <t>Цель: переселение граждан из аварийного жилищного фонда</t>
  </si>
  <si>
    <t>1.</t>
  </si>
  <si>
    <t>Основное мероприятие: комплекс мероприятий, направленных на улучшение жилищных условий граждан, проживающих в аварийном жилищном фонде</t>
  </si>
  <si>
    <t>2016 - 2017</t>
  </si>
  <si>
    <t>МБ:</t>
  </si>
  <si>
    <t>Количество переселенных граждан, чел.</t>
  </si>
  <si>
    <t>КИО, КГТР (ММКУ "Управление капитального строительства")</t>
  </si>
  <si>
    <t>ОБ:</t>
  </si>
  <si>
    <t>ФБ:</t>
  </si>
  <si>
    <t>1.1.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</si>
  <si>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 местного бюджета</t>
  </si>
  <si>
    <t>Общая площадь приобретенных жилых помещений, кв.м</t>
  </si>
  <si>
    <t>КИО</t>
  </si>
  <si>
    <t>1.2.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</si>
  <si>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 областного бюджета</t>
  </si>
  <si>
    <t>1.3.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</si>
  <si>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 Фонда содействия реформированию жилищно-коммунального хозяйства</t>
  </si>
  <si>
    <t>1.4.</t>
  </si>
  <si>
    <t>Переселение граждан, проживающих в аварийных многоквартирных домах</t>
  </si>
  <si>
    <t>не требует финансирования</t>
  </si>
  <si>
    <t>Количество расселенных жилых помещений, ед</t>
  </si>
  <si>
    <t>1.5.</t>
  </si>
  <si>
    <t>Организация и проведение сноса аварийных многоквартирных домов, в том числе предпроектные работы</t>
  </si>
  <si>
    <t>Количество снесенных домов, ед</t>
  </si>
  <si>
    <t>КГТР (ММКУ "Управление капитального строительства")</t>
  </si>
  <si>
    <t>Итого:</t>
  </si>
  <si>
    <t>_______________________</t>
  </si>
  <si>
    <t>Приложение № 1</t>
  </si>
  <si>
    <t>к постановлению администрации</t>
  </si>
  <si>
    <t>города Мурманска</t>
  </si>
  <si>
    <t>Приложение № 2</t>
  </si>
  <si>
    <t xml:space="preserve">Перечень аварийных многоквартирных домов, подлежащих расселению, расчет потребности денежных средств </t>
  </si>
  <si>
    <t>№ п/п</t>
  </si>
  <si>
    <t>Адрес МКД</t>
  </si>
  <si>
    <t>Реквизиты документа, подтверждающего признание дома аварийным</t>
  </si>
  <si>
    <t>Планируемый срок окончания переселения</t>
  </si>
  <si>
    <r>
      <t xml:space="preserve">Планируемый срок сноса </t>
    </r>
    <r>
      <rPr>
        <sz val="10"/>
        <color indexed="8"/>
        <rFont val="Times New Roman"/>
        <family val="1"/>
        <charset val="204"/>
      </rPr>
      <t>или реконструкции МКД</t>
    </r>
  </si>
  <si>
    <t>Число жителей, планируемых к переселению</t>
  </si>
  <si>
    <t>Количество расселяемых жилых помещений</t>
  </si>
  <si>
    <t>Расселяемая площадь жилых помещений</t>
  </si>
  <si>
    <t>Стоимость переселения граждан, в том числе выкупа жилых помещений</t>
  </si>
  <si>
    <t>Дополнительное финансирование на превышение стоимости 1 кв.м за счет средств местного бюджета</t>
  </si>
  <si>
    <t>Дополнительное финансирование на превышение площади предоставляемого жилого помещения за счет средств местного бюджета</t>
  </si>
  <si>
    <t>Номер</t>
  </si>
  <si>
    <t>Дата</t>
  </si>
  <si>
    <t>в том числе:</t>
  </si>
  <si>
    <t>всего:</t>
  </si>
  <si>
    <t>частная собственность</t>
  </si>
  <si>
    <t>муниципальная собственность</t>
  </si>
  <si>
    <t>за счет средств Фонда</t>
  </si>
  <si>
    <t>за счет средств бюджета субъекта РФ</t>
  </si>
  <si>
    <t>за счет средств местного бюджета</t>
  </si>
  <si>
    <t>чел.</t>
  </si>
  <si>
    <t>ед.</t>
  </si>
  <si>
    <t>кв.м</t>
  </si>
  <si>
    <t>тыс. руб.</t>
  </si>
  <si>
    <t>2014 год</t>
  </si>
  <si>
    <t>г. Мурманск, пр. Героев-североморцев, д. 10</t>
  </si>
  <si>
    <t>07.2016</t>
  </si>
  <si>
    <t>07.2017</t>
  </si>
  <si>
    <t>г. Мурманск, пр. Героев-североморцев, д. 14</t>
  </si>
  <si>
    <t>г. Мурманск, пр. Героев-североморцев, д. 16</t>
  </si>
  <si>
    <t>г. Мурманск, пр. Героев-североморцев, д.18</t>
  </si>
  <si>
    <t>г. Мурманск, пр. Героев-североморцев, д. 20</t>
  </si>
  <si>
    <t>г. Мурманск, ул. Шестой Комсомольской Батареи, д. 47</t>
  </si>
  <si>
    <t>г. Мурманск, ул. Бондарная,  д. 5</t>
  </si>
  <si>
    <t>12.2016</t>
  </si>
  <si>
    <t>г. Мурманск, ул. Бондарная, д. 11</t>
  </si>
  <si>
    <t>г. Мурманск, ул. Алексея Генералова, д. 22</t>
  </si>
  <si>
    <t>г. Мурманск, ул. Заводская, д. 5/5а</t>
  </si>
  <si>
    <t>г. Мурманск, ул. Загородная, д.  12</t>
  </si>
  <si>
    <t>г. Мурманск, ул. Заречная, д. 30</t>
  </si>
  <si>
    <t>г. Мурманск, ул. Калинина, д. 24</t>
  </si>
  <si>
    <t>г. Мурманск, ул. Карла Либкнехта, д. 10</t>
  </si>
  <si>
    <t>12.2015</t>
  </si>
  <si>
    <t>г. Мурманск, ул. Лесная, д. 25</t>
  </si>
  <si>
    <t>г. Мурманск, ул. Лесная, д. 29а</t>
  </si>
  <si>
    <t>г. Мурманск, ул. Горького, д. 25/13</t>
  </si>
  <si>
    <t>г. Мурманск, ул. Новосельская, д. 23</t>
  </si>
  <si>
    <t>г. Мурманск, ул. Новосельская, д. 25</t>
  </si>
  <si>
    <t>г. Мурманск, ул. Новосельская, д. 31</t>
  </si>
  <si>
    <t>г. Мурманск, ул. Новосельская, д. 36</t>
  </si>
  <si>
    <t>г. Мурманск, ул. Новосельская, д. 46</t>
  </si>
  <si>
    <t>г. Мурманск, ул. Новосельская, д. 48</t>
  </si>
  <si>
    <t>г. Мурманск, ул. Первомайская, д. 8</t>
  </si>
  <si>
    <t>г. Мурманск, ул. Сполохи, д. 2</t>
  </si>
  <si>
    <t>г. Мурманск, ул. Челюскинцев, д. 19б</t>
  </si>
  <si>
    <t>г. Мурманск, пр-д. Профессора Жуковского, д. 3</t>
  </si>
  <si>
    <t>07.2014</t>
  </si>
  <si>
    <t>Итого по этапу 2014 года</t>
  </si>
  <si>
    <t>х</t>
  </si>
  <si>
    <t>2015 год</t>
  </si>
  <si>
    <t>г. Мурманск, пр. Героев-североморцев, д. 18</t>
  </si>
  <si>
    <t xml:space="preserve">г. Мурманск, ул. Алексея Генералова, д. 9 </t>
  </si>
  <si>
    <t>г. Мурманск, ул. Заречная, д. 26</t>
  </si>
  <si>
    <t>г. Мурманск, ул. Заречная, д. 28</t>
  </si>
  <si>
    <t>г. Мурманск, ул. Калинина, д. 35</t>
  </si>
  <si>
    <t>г. Мурманск, ул. Калинина, д. 65</t>
  </si>
  <si>
    <t>07.2015</t>
  </si>
  <si>
    <t>г. Мурманск, ул. Калинина, д. 69</t>
  </si>
  <si>
    <t>г. Мурманск, ул. Лесная, д. 27а</t>
  </si>
  <si>
    <t>г. Мурманск, ул. Нахимова, д.4</t>
  </si>
  <si>
    <t>г. Мурманск, ул. Новосельская, д. 22</t>
  </si>
  <si>
    <t>г. Мурманск, ул. Новосельская, д. 27</t>
  </si>
  <si>
    <t>г. Мурманск, ул. Песочная, д. 22</t>
  </si>
  <si>
    <t>г. Мурманск, ул. Профессора Сомова, д. 8</t>
  </si>
  <si>
    <t>г. Мурманск, ул. Радищева, д. 56</t>
  </si>
  <si>
    <t>г. Мурманск, ул. Семёна Дежнёва, д. 13</t>
  </si>
  <si>
    <t>г. Мурманск, ул. Фрунзе, д. 4</t>
  </si>
  <si>
    <t>Итого по этапу 2015 года</t>
  </si>
  <si>
    <t>ИТОГО:</t>
  </si>
  <si>
    <t>Приложение № 3</t>
  </si>
  <si>
    <t>3.2. Перечень основных мероприятий подпрограммы и объемы финансирования на 2016-2018 годы</t>
  </si>
  <si>
    <t>Цель, задачи, основные мероприятия</t>
  </si>
  <si>
    <t xml:space="preserve">Срок выпол-нения
</t>
  </si>
  <si>
    <t>Источ-ники финанси-рования</t>
  </si>
  <si>
    <t xml:space="preserve"> Показатели (индикаторы) результативности выполнения основных мероприятий</t>
  </si>
  <si>
    <t>Исполнители, перечень организаций, участвующих в реализации основных мероприятий</t>
  </si>
  <si>
    <t>2018 год</t>
  </si>
  <si>
    <t xml:space="preserve">Цель: обеспечение граждан, проживающих в многоквартирных домах пониженной капитальности, благоустроенными жилыми помещениями </t>
  </si>
  <si>
    <t>Основное мероприятие: комплекс мероприятий, направленных на улучшение жилищных условий граждан, проживающих в многоквартирных домах пониженной капитальности</t>
  </si>
  <si>
    <t>2016-2018</t>
  </si>
  <si>
    <t>МБ</t>
  </si>
  <si>
    <t>Количество переселенных  граждан, чел.</t>
  </si>
  <si>
    <t>ВБ</t>
  </si>
  <si>
    <t xml:space="preserve">Организация и проведение работ по подготовке документов, содержащих необходимые для осуществления кадастрового учета сведения о земельных участках многоквартирных домов </t>
  </si>
  <si>
    <t xml:space="preserve">Количество многоквартирных домов, в отношении земельных участков которых подготовлена необходимая документация, ед.  </t>
  </si>
  <si>
    <t>Конкурсный отбор</t>
  </si>
  <si>
    <t>Строительство и приобретение жилья для граждан, проживающих в многоквартирных домах пониженной капитальности, имеющих не все виды благоустройства</t>
  </si>
  <si>
    <t>Организация и проведение сноса расселенных многоквартирных домов, в том числе предпроектные работы</t>
  </si>
  <si>
    <t>Количество снесенных аварийных многоквартирных домов, ед.</t>
  </si>
  <si>
    <t>Итого</t>
  </si>
  <si>
    <t>ВБ:</t>
  </si>
  <si>
    <t>Приложение № 4</t>
  </si>
  <si>
    <t>Перечень аварийных многоквартирных домов, расположенных на территории муниципального образования город Мурманск и подлежащих расселению в рамках реализации подпрограммы, по состоянию на 15.07.2016</t>
  </si>
  <si>
    <t>Адрес многоквартирного дома</t>
  </si>
  <si>
    <t>Документ, подтверждающий признание МКД аварийным</t>
  </si>
  <si>
    <t>Планируемый срок сноса МКД</t>
  </si>
  <si>
    <t>Число жителей всего</t>
  </si>
  <si>
    <t>Общая площадь жилых помещений МКД</t>
  </si>
  <si>
    <t>Расселяемая общая площадь жилых помещений</t>
  </si>
  <si>
    <t>Стоимость переселения граждан</t>
  </si>
  <si>
    <t xml:space="preserve">Стоимость 1 кв.м </t>
  </si>
  <si>
    <t xml:space="preserve">Всего (из расчета стоимости 1 кв.м  для предоставляемой общей площади жилых помещений) </t>
  </si>
  <si>
    <t xml:space="preserve">за счет средств местного бюджета  </t>
  </si>
  <si>
    <t>за счет внебюджетных средств</t>
  </si>
  <si>
    <t xml:space="preserve">город Мурманск, улица Калинина, дом 39 </t>
  </si>
  <si>
    <t>12.2014</t>
  </si>
  <si>
    <t>город Мурманск,  улица Алексея Генералова, дом 6/24</t>
  </si>
  <si>
    <t>10.2014</t>
  </si>
  <si>
    <t>город Мурманск, улица Декабристов, дом 20</t>
  </si>
  <si>
    <t>город Мурманск, улица Декабристов, дом 24</t>
  </si>
  <si>
    <t xml:space="preserve">город Мурманск,  улица Алексея Генералова, дом 23 </t>
  </si>
  <si>
    <t>город Мурманск, улица Фрунзе, дом 20</t>
  </si>
  <si>
    <t>город Мурманск,  улица Алексея Генералова, дом 16</t>
  </si>
  <si>
    <t>12.2017</t>
  </si>
  <si>
    <t>город Мурманск, проспект Кирова, дом 48</t>
  </si>
  <si>
    <t>06.2017</t>
  </si>
  <si>
    <t>город Мурманск, улица Челюскинцев, дом 21</t>
  </si>
  <si>
    <t>09.2015</t>
  </si>
  <si>
    <t>Итого в 2014 году:</t>
  </si>
  <si>
    <t>город Мурманск, улица Три Ручья, дом 23</t>
  </si>
  <si>
    <t>04.2016</t>
  </si>
  <si>
    <t>город Мурманск, улица Три Ручья, дом 24</t>
  </si>
  <si>
    <t>09.2017</t>
  </si>
  <si>
    <t>город Мурманск, улица Бондарная, дом 7</t>
  </si>
  <si>
    <t>город Мурманск, улица Первомайская, дом 16</t>
  </si>
  <si>
    <t>город Мурманск, улица Зеленая, дом 48</t>
  </si>
  <si>
    <t>город Мурманск, улица Лесная, дом 23</t>
  </si>
  <si>
    <t>город Мурманск, улица Марата, дом 12</t>
  </si>
  <si>
    <t>город Мурманск, улица Новосельская, дом 40</t>
  </si>
  <si>
    <t>город Мурманск, улица Профсоюзов, дом 18А</t>
  </si>
  <si>
    <t>Итого в 2016 году:</t>
  </si>
  <si>
    <t>город Мурманск,  улица Карла Либкнехта, дом 32/2</t>
  </si>
  <si>
    <t>09.2018</t>
  </si>
  <si>
    <t>12.2018</t>
  </si>
  <si>
    <t>город Мурманск, улица Новосельская, дом 29</t>
  </si>
  <si>
    <t>город Мурманск, улица Новосельская, дом 26А</t>
  </si>
  <si>
    <t>город Мурманск, улица Новосельская, дом 34</t>
  </si>
  <si>
    <t>город Мурманск, улица Песочная, дом 21</t>
  </si>
  <si>
    <t>город Мурманск, улица Бондарная, дом 24</t>
  </si>
  <si>
    <t>город Мурманск, улица Бондарная, дом 13</t>
  </si>
  <si>
    <t>Итого в 2017 году:</t>
  </si>
  <si>
    <t>город Мурманск, улица Калинина, дом 57</t>
  </si>
  <si>
    <t>город Мурманск, улица Заречная, дом 29</t>
  </si>
  <si>
    <t>город Мурманск, улица Заречная, дом 25</t>
  </si>
  <si>
    <t>город Мурманск, переулок Охотничий, дом 9</t>
  </si>
  <si>
    <t xml:space="preserve">город Мурманск, проезд Профессора Жуковского, дом 6 </t>
  </si>
  <si>
    <t>город Мурманск,  улица Фестивальная, дом 4</t>
  </si>
  <si>
    <t>город Мурманск, улица Академика Павлова, дом 43</t>
  </si>
  <si>
    <t xml:space="preserve">     маневренный фонд</t>
  </si>
  <si>
    <t>город Мурманск, улица Заречная, дом 27</t>
  </si>
  <si>
    <t>город Мурманск, улица Калинина, дом 13</t>
  </si>
  <si>
    <t>город Мурманск, улица Академика Павлова, дом 16</t>
  </si>
  <si>
    <t>город Мурманск, переулок Охотничий, дом 14</t>
  </si>
  <si>
    <t>город Мурманск, улица Заречная, дом 31</t>
  </si>
  <si>
    <t>город Мурманск, улица Калинина, дом 47</t>
  </si>
  <si>
    <t>город Мурманск, улица Горького, дом 2/12</t>
  </si>
  <si>
    <t>город Мурманск, улица Халтурина, дом 4</t>
  </si>
  <si>
    <t>город Мурманск, улица Зеленая, дом 50</t>
  </si>
  <si>
    <t>город Мурманск, проезд Владимира Капустина, дом 5</t>
  </si>
  <si>
    <t>город Мурманск, улица Радищева, дом 37/7</t>
  </si>
  <si>
    <t>город Мурманск, проспект Кирова, дом 42</t>
  </si>
  <si>
    <t>город Мурманск, улица Набережная, дом 7</t>
  </si>
  <si>
    <t>город Мурманск, улица Новосельская, дом 30</t>
  </si>
  <si>
    <t>город Мурманск, улица Профсоюзов, дом 18Б</t>
  </si>
  <si>
    <t>город Мурманск, улица Калинина, дом 15</t>
  </si>
  <si>
    <t xml:space="preserve">город Мурманск, улица Фурманова, дом 13 </t>
  </si>
  <si>
    <t>снесен</t>
  </si>
  <si>
    <t>оценка</t>
  </si>
  <si>
    <t>город Мурманск, улица Шестой Комсомольской Батареи, дом 53</t>
  </si>
  <si>
    <t>город Мурманск, улица Зеленая, дом 33</t>
  </si>
  <si>
    <t>город Мурманск, улица Калинина, дом 63</t>
  </si>
  <si>
    <t>город Мурманск, улица Полярные Зори, дом 32</t>
  </si>
  <si>
    <t>09.2016</t>
  </si>
  <si>
    <t>город Мурманск, улица Новосельская, дом 21</t>
  </si>
  <si>
    <t>город Мурманск, улица Новосельская, дом 28</t>
  </si>
  <si>
    <t>город Мурманск, улица Новосельская, дом 32</t>
  </si>
  <si>
    <t>город Мурманск, улица Лесная, дом 19</t>
  </si>
  <si>
    <t>город Мурманск, улица Лесная, дом 21</t>
  </si>
  <si>
    <t>город Мурманск, улица Анатолия Бредова, дом 21</t>
  </si>
  <si>
    <t>город Мурманск, улица Марата, дом 13а</t>
  </si>
  <si>
    <t>город Мурманск, улица Фрунзе, дом 32/6</t>
  </si>
  <si>
    <t>город Мурманск, переулок Охотничий, дом 3</t>
  </si>
  <si>
    <t xml:space="preserve">город Мурманск, проезд Профессора Жуковского, дом 5 </t>
  </si>
  <si>
    <t>город Мурманск, улица Новосельская, дом 29а</t>
  </si>
  <si>
    <t>город Мурманск, улица Зеленая, дом 54</t>
  </si>
  <si>
    <t>город Мурманск, улица Академика Павлова, дом 45</t>
  </si>
  <si>
    <t>город Мурманск, улица Гарнизонная, дом 6</t>
  </si>
  <si>
    <t>город Мурманск, улица Полярной Правды, дом 2А</t>
  </si>
  <si>
    <t>город Мурманск, улица Генерала Фролова, дом 8/80</t>
  </si>
  <si>
    <t>город Мурманск, улица Калинина, дом 45</t>
  </si>
  <si>
    <t>город Мурманск, улица Бондарная, дом 10</t>
  </si>
  <si>
    <t>город Мурманск, улица Полярные Зори, дом 52</t>
  </si>
  <si>
    <t>город Мурманск, улица Фролова, дом 11Б</t>
  </si>
  <si>
    <t>город Мурманск, улица Первомайская, дом 20</t>
  </si>
  <si>
    <t>город Мурманск, улица Радищева, дом 42/10</t>
  </si>
  <si>
    <t>город Мурманск, улица Капитана Буркова, дом 15</t>
  </si>
  <si>
    <t>город Мурманск, улица Зеленая, дом 37</t>
  </si>
  <si>
    <t>город Мурманск, улица Первомайская, дом 4</t>
  </si>
  <si>
    <t>город Мурманск, улица Шевченко, дом 10</t>
  </si>
  <si>
    <t>город Мурманск, улица Халтурина, дом 32</t>
  </si>
  <si>
    <t>город Мурманск,  улица Карла Либкнехта, дом 14</t>
  </si>
  <si>
    <t>город Мурманск,  улица Александра Невского, дом 90</t>
  </si>
  <si>
    <t>город Мурманск,  улица Александра Невского, дом 94</t>
  </si>
  <si>
    <t>город Мурманск, улица Заречная, дом 32</t>
  </si>
  <si>
    <t>город Мурманск, улица Декабристов, дом 30</t>
  </si>
  <si>
    <t>город Мурманск, улица Фрунзе, дом 27</t>
  </si>
  <si>
    <t>город Мурманск, улица Фрунзе, дом 23/5</t>
  </si>
  <si>
    <t>город Мурманск, улица Сполохи, дом 6</t>
  </si>
  <si>
    <t>город Мурманск, улица Генерала Фролова, дом 7</t>
  </si>
  <si>
    <t>город Мурманск, улица Зеленая, дом 39</t>
  </si>
  <si>
    <t>город Мурманск, улица Зеленая, дом 64</t>
  </si>
  <si>
    <t>город Мурманск, улица Зеленая, дом 46</t>
  </si>
  <si>
    <t>город Мурманск, проезд Рылеева, дом 2</t>
  </si>
  <si>
    <t>город Мурманск, улица Полухина, дом 16Б</t>
  </si>
  <si>
    <t>город Мурманск, улица Фестивальная, дом 7</t>
  </si>
  <si>
    <t>город Мурманск, улица Радищева, дом 55</t>
  </si>
  <si>
    <t>город Мурманск, улица Радищева, дом 54</t>
  </si>
  <si>
    <t>город Мурманск, улица Зеленая, дом 62</t>
  </si>
  <si>
    <t>город Мурманск, улица Радищева, дом 61</t>
  </si>
  <si>
    <t>город Мурманск, улица Куйбышева, дом 2</t>
  </si>
  <si>
    <t>город Мурманск, улица Ушакова, дом 18</t>
  </si>
  <si>
    <t>город Мурманск, улица Зеленая, дом 60</t>
  </si>
  <si>
    <t>город Мурманск, улица Нахимова, дом 10/1</t>
  </si>
  <si>
    <t>город Мурманск, улица Первомайская, дом 6</t>
  </si>
  <si>
    <t>город Мурманск, улица Калинина, дом 27</t>
  </si>
  <si>
    <t>город Мурманск, улица Декабристов, дом 2/24</t>
  </si>
  <si>
    <t>город Мурманск, проезд Рылеева, дом 5</t>
  </si>
  <si>
    <t>город Мурманск, улица Марата, дом 13</t>
  </si>
  <si>
    <t>город Мурманск, улица Фрунзе, дом 14</t>
  </si>
  <si>
    <t xml:space="preserve">город Мурманск, проезд Профессора Жуковского, дом 8 </t>
  </si>
  <si>
    <t>город Мурманск, улица Академика Павлова, дом 29</t>
  </si>
  <si>
    <t>город Мурманск, улица Фрунзе, дом 5/5</t>
  </si>
  <si>
    <t>город Мурманск, улица Анатолия Бредова, дом 2</t>
  </si>
  <si>
    <t>город Мурманск, улица Марата, дом 11</t>
  </si>
  <si>
    <t xml:space="preserve">город Мурманск, проезд Профессора Жуковского, дом 18 </t>
  </si>
  <si>
    <t>город Мурманск, проезд Профессора Жуковского, дом 9</t>
  </si>
  <si>
    <t>город Мурманск, улица Калинина, дом 25</t>
  </si>
  <si>
    <t>город Мурманск, улица Калинина, дом 52</t>
  </si>
  <si>
    <t>город Мурманск, улица Зеленая, дом 52</t>
  </si>
  <si>
    <t>город Мурманск, улица Куйбышева, дом 17</t>
  </si>
  <si>
    <t>город Мурманск, улица Алексея Генералова, дом 25</t>
  </si>
  <si>
    <t>город Мурманск, улица Первомайская, дом 18</t>
  </si>
  <si>
    <t>город Мурманск, улица Марата, дом 15</t>
  </si>
  <si>
    <t>город Мурманск, улица Сполохи, дом 3</t>
  </si>
  <si>
    <t>21.03.206</t>
  </si>
  <si>
    <t>город Мурманск, улица Новосельская, дом 24</t>
  </si>
  <si>
    <t>город Мурманск, улица Куйбышева, дом 14</t>
  </si>
  <si>
    <t>город Мурманск,  улица Карла Либкнехта, дом 12</t>
  </si>
  <si>
    <t>город Мурманск, улица Фрунзе, дом 35</t>
  </si>
  <si>
    <t>город Мурманск, улица Загородная, дом  18</t>
  </si>
  <si>
    <t>город Мурманск, улица Адмирала флота Лобова, дом 24</t>
  </si>
  <si>
    <t>город Мурманск, улица Радищева, дом 43</t>
  </si>
  <si>
    <t>город Мурманск, улица Зеленая, дом 41</t>
  </si>
  <si>
    <t>город Мурманск, улица Мурманская, дом 56</t>
  </si>
  <si>
    <t>город Мурманск, улица Заречная, дом 23</t>
  </si>
  <si>
    <t>город Мурманск, улица Генерала Фролова, дом 24</t>
  </si>
  <si>
    <t>город Мурманск, улица Фрунзе, дом 25</t>
  </si>
  <si>
    <t>город Мурманск, улица Академика Павлова, дом 36</t>
  </si>
  <si>
    <t>город Мурманск, улица Алексея Генералова, дом 18</t>
  </si>
  <si>
    <t>Итого в 2018 году:</t>
  </si>
  <si>
    <t>______________________________</t>
  </si>
  <si>
    <t>Приложение № 5</t>
  </si>
  <si>
    <t>Перечень многоквартирных домов пониженной капитальности, имеющих не все виды благоустройства, подлежащих расселению в рамках реализации подпрограммы и не признанных аварийными по состоянию на 15.07.2016</t>
  </si>
  <si>
    <t>Характеристика дома</t>
  </si>
  <si>
    <t xml:space="preserve"> Количество проживающих</t>
  </si>
  <si>
    <t>Общая площадь предоставляемого жилого помещения</t>
  </si>
  <si>
    <t>Стоимость 1 кв.м (программная)</t>
  </si>
  <si>
    <t xml:space="preserve">Всего (из расчета стоимости 1 кв.м (программной) для предоставляемой общей площади жилых помещений) </t>
  </si>
  <si>
    <t xml:space="preserve">За счет средств местного бюджета (из расчета стоимости 1 кв.м (программной) </t>
  </si>
  <si>
    <t>Дополнительные источники финансирования</t>
  </si>
  <si>
    <t>год ввода</t>
  </si>
  <si>
    <t>% износа</t>
  </si>
  <si>
    <t>общая площадь МКД</t>
  </si>
  <si>
    <t>количество квартир</t>
  </si>
  <si>
    <t>семей</t>
  </si>
  <si>
    <t>человек</t>
  </si>
  <si>
    <t>г.</t>
  </si>
  <si>
    <t>%</t>
  </si>
  <si>
    <t>тыс. руб./ кв.м</t>
  </si>
  <si>
    <t>город Мурманск, улица Зеленая, дом 42</t>
  </si>
  <si>
    <t>город Мурманск, улица Зеленая, дом 44</t>
  </si>
  <si>
    <t>город Мурманск, улица Карла Либкнехта, дом 22</t>
  </si>
  <si>
    <t>город Мурманск, улица Карла Либкнехта, дом 18</t>
  </si>
  <si>
    <t>город Мурманск, улица Челюскинцев, дом 21б</t>
  </si>
  <si>
    <t>город Мурманск, улица Горького, дом 8</t>
  </si>
  <si>
    <t>город Мурманск, улица Шевченко, дом 6</t>
  </si>
  <si>
    <t>город Мурманск, улица Шевченко, дом 8</t>
  </si>
  <si>
    <t>город Мурманск, улица Новосельская, дом 44</t>
  </si>
  <si>
    <t>город Мурманск, переулок Русанова, дом 15</t>
  </si>
  <si>
    <t>город Мурманск, улица Алексея Генералова, дом 24/9</t>
  </si>
  <si>
    <t>город Мурманск, улица Алексея Генералова, дом 27</t>
  </si>
  <si>
    <t>город Мурманск, улица Декабристов, дом 28</t>
  </si>
  <si>
    <t>город Мурманск, переулок Русанова, дом 13</t>
  </si>
  <si>
    <t>город Мурманск, улица Полярной Правды, дом 2</t>
  </si>
  <si>
    <t>город Мурманск, улица Профессора Сомова, дом 3</t>
  </si>
  <si>
    <t>город Мурманск, улица Фрунзе, дом 3/10</t>
  </si>
  <si>
    <t>город Мурманск, проезд Профессора Жуковского, дом 16</t>
  </si>
  <si>
    <t>город Мурманск, улица Нахимова, дом 6</t>
  </si>
  <si>
    <t>город Мурманск, улица Нахимова, дом 8/2</t>
  </si>
  <si>
    <t>город Мурманск, проезд Профессора Жуковского, дом 11</t>
  </si>
  <si>
    <t>город Мурманск, улица Зеленая, дом 45</t>
  </si>
  <si>
    <t>город Мурманск, проезд Профессора Жуковского, дом 12</t>
  </si>
  <si>
    <t>город Мурманск, улица Набережная, дом 1/2</t>
  </si>
  <si>
    <t>город Мурманск, улица Марата, дом 9</t>
  </si>
  <si>
    <t>город Мурманск, улица Набережная, дом 13</t>
  </si>
  <si>
    <t>город Мурманск, улица Сполохи, дом 5</t>
  </si>
  <si>
    <t>город Мурманск, улица Зеленая, дом 35</t>
  </si>
  <si>
    <t>город Мурманск, улица Марата, дом 17</t>
  </si>
  <si>
    <t>город Мурманск, переулок Охотничий, дом 2</t>
  </si>
  <si>
    <t>город Мурманск, улица Марата, дом 17а</t>
  </si>
  <si>
    <t>город Мурманск, улица Фрунзе, дом 38</t>
  </si>
  <si>
    <t>город Мурманск, улица Фрунзе, дом 14А</t>
  </si>
  <si>
    <t>город Мурманск, улица Полярные Зори, дом 48</t>
  </si>
  <si>
    <t>город Мурманск, улица Советская, дом 15</t>
  </si>
  <si>
    <t>город Мурманск, улица Алексея Генералова, дом 7/26</t>
  </si>
  <si>
    <t>город Мурманск, улица Ушакова, дом 14</t>
  </si>
  <si>
    <t>город Мурманск, улица Фрунзе, дом 28</t>
  </si>
  <si>
    <t>город Мурманск, улица Фрунзе, дом 12</t>
  </si>
  <si>
    <t>город Мурманск, улица Фрунзе, дом 30</t>
  </si>
  <si>
    <t>город Мурманск, улица Кооперативная, дом 9</t>
  </si>
  <si>
    <t>город Мурманск, улица Подгорная, дом 16</t>
  </si>
  <si>
    <t>город Мурманск, улица Подгорная, дом 22</t>
  </si>
  <si>
    <t>город Мурманск, улица Декабристов, дом 11А</t>
  </si>
  <si>
    <t>город Мурманск, улица Декабристов, дом 13</t>
  </si>
  <si>
    <t>город Мурманск, улица Бондарная, дом 14</t>
  </si>
  <si>
    <t>город Мурманск, улица Бондарная, дом 16</t>
  </si>
  <si>
    <t>город Мурманск, улица Пригородная, дом 1</t>
  </si>
  <si>
    <t>город Мурманск, проспект Кольский, дом 161</t>
  </si>
  <si>
    <t>город Мурманск, улица Бондарная, дом 8</t>
  </si>
  <si>
    <t>город Мурманск, улица Бондарная, дом 12</t>
  </si>
  <si>
    <t>город Мурманск, улица Радищева, дом 44</t>
  </si>
  <si>
    <t>город Мурманск, улица Куйбышева, дом 6</t>
  </si>
  <si>
    <t>город Мурманск, улица Куйбышева, дом 13</t>
  </si>
  <si>
    <t>город Мурманск, улица Куйбышева, дом 19</t>
  </si>
  <si>
    <t>город Мурманск, улица Первомайская, дом 12</t>
  </si>
  <si>
    <t>город Мурманск, улица Шестой Комсомольской Батареи, дом 11</t>
  </si>
  <si>
    <t>город Мурманск, улица Куйбышева, дом 11</t>
  </si>
  <si>
    <t>город Мурманск, улица Куйбышева, дом 5</t>
  </si>
  <si>
    <t>город Мурманск, улица Бондарная, дом 22</t>
  </si>
  <si>
    <t>город Мурманск, улица Первомайская, дом 2</t>
  </si>
  <si>
    <t>город Мурманск, улица Фрунзе, дом 33</t>
  </si>
  <si>
    <t>город Мурманск, проспект Кольский, дом 163</t>
  </si>
  <si>
    <t>город Мурманск, улица Фрунзе, дом 37</t>
  </si>
  <si>
    <t>город Мурманск, улица Радищева, дом 35/8</t>
  </si>
  <si>
    <t>город Мурманск, улица Радищева, дом 50</t>
  </si>
  <si>
    <t>город Мурманск, улица Фестивальная, дом 2</t>
  </si>
  <si>
    <t>город Мурманск, улица Калинина, дом 19</t>
  </si>
  <si>
    <t>город Мурманск, улица Калинина, дом 20</t>
  </si>
  <si>
    <t>город Мурманск, улица Анатолия Бредова, дом 11</t>
  </si>
  <si>
    <t>город Мурманск, улица Шестой Комсомольской Батареи, дом 13</t>
  </si>
  <si>
    <t>город Мурманск, улица Новосельская, дом 26</t>
  </si>
  <si>
    <t>город Мурманск, улица Калинина, дом 16</t>
  </si>
  <si>
    <t>город Мурманск, проезд Владимира Капустина, дом 2</t>
  </si>
  <si>
    <t>город Мурманск, проезд  Владимира Капустина, дом 4</t>
  </si>
  <si>
    <t>город Мурманск, улица Марата, дом 12а</t>
  </si>
  <si>
    <t>город Мурманск, улица Анатолия Бредова, дом 19</t>
  </si>
  <si>
    <t>город Мурманск, улица Пригородная, дом 18</t>
  </si>
  <si>
    <t>город Мурманск, улица Калинина, дом 18</t>
  </si>
  <si>
    <t>город Мурманск, проезд Рылеева, дом 4</t>
  </si>
  <si>
    <t>город Мурманск, улица Чехова, дом 7</t>
  </si>
  <si>
    <t>город Мурманск, улица Радищева, дом 36/10</t>
  </si>
  <si>
    <t>город Мурманск, улица Чехова, дом 4</t>
  </si>
  <si>
    <t>город Мурманск, улица Куйбышева, дом 15</t>
  </si>
  <si>
    <t>город Мурманск, улица Радищева, дом 49</t>
  </si>
  <si>
    <t>город Мурманск, улица Куйбышева, дом 23</t>
  </si>
  <si>
    <t>город Мурманск, улица Радищева, дом 47</t>
  </si>
  <si>
    <t>город Мурманск, улица Радищева, дом 53</t>
  </si>
  <si>
    <t>город Мурманск, улица Радищева, дом 58</t>
  </si>
  <si>
    <t>город Мурманск, улица Академика Павлова, дом 51</t>
  </si>
  <si>
    <t>город Мурманск, улица Куйбышева, дом 21</t>
  </si>
  <si>
    <t>город Мурманск, улица Радищева, дом 45</t>
  </si>
  <si>
    <t>город Мурманск, улица Радищева, дом 48</t>
  </si>
  <si>
    <t>город Мурманск, улица Радищева, дом 52/1</t>
  </si>
  <si>
    <t>город Мурманск, улица Радищева, дом 62/1</t>
  </si>
  <si>
    <t>город Мурманск, улица Радищева, дом 41</t>
  </si>
  <si>
    <t>город Мурманск, улица Радищева, дом 46</t>
  </si>
  <si>
    <t>город Мурманск, улица Радищева, дом 51</t>
  </si>
  <si>
    <t>город Мурманск, улица Фрунзе, дом 29А</t>
  </si>
  <si>
    <t>город Мурманск, улица Академика Павлова, дом 49</t>
  </si>
  <si>
    <t>город Мурманск, улица Радищева, дом 60/2</t>
  </si>
  <si>
    <t>город Мурманск, улица Анатолия Бредова, дом 7</t>
  </si>
  <si>
    <t>город Мурманск, улица Академика Павлова, дом 35</t>
  </si>
  <si>
    <t>город Мурманск, улица Чехова, дом 6</t>
  </si>
  <si>
    <t>город Мурманск, улица Радищева, дом 68</t>
  </si>
  <si>
    <t>город Мурманск, улица Фрунзе, дом 31</t>
  </si>
  <si>
    <t>город Мурманск, улица Академика Павлова, дом 31</t>
  </si>
  <si>
    <t xml:space="preserve">город Мурманск, улица Академика Павлова, дом 33 </t>
  </si>
  <si>
    <t>город Мурманск, улица Марата, дом 10</t>
  </si>
  <si>
    <t>город Мурманск, улица Новосельская, дом 38</t>
  </si>
  <si>
    <t>город Мурманск, улица Калинина, дом 59</t>
  </si>
  <si>
    <t>город Мурманск, переулок Охотничий, дом 11</t>
  </si>
  <si>
    <t>город Мурманск, улица  Калинина, дом 55</t>
  </si>
  <si>
    <t>город Мурманск, переулок Охотничий, дом 12</t>
  </si>
  <si>
    <t>город Мурманск, проезд Рылеева, дом 3</t>
  </si>
  <si>
    <t>город Мурманск, улица Академика Павлова, дом 14</t>
  </si>
  <si>
    <t>город Мурманск, улица Радищева, дом 66</t>
  </si>
  <si>
    <t>город Мурманск, улица Радищева, дом 39</t>
  </si>
  <si>
    <t>город Мурманск, улица Чехова, дом 12/37</t>
  </si>
  <si>
    <t>город Мурманск, улица Радищева, дом 72/6</t>
  </si>
  <si>
    <t>город Мурманск, улица Академика Павлова, дом 32</t>
  </si>
  <si>
    <t>город Мурманск, улица Академика Павлова, дом 38</t>
  </si>
  <si>
    <t>город Мурманск, улица Академика Павлова, дом 47</t>
  </si>
  <si>
    <t>город Мурманск, переулок Дальний, дом 16</t>
  </si>
  <si>
    <t>город Мурманск, улица Фрунзе, дом 29</t>
  </si>
  <si>
    <t>город Мурманск, переулок Дальний, дом 10</t>
  </si>
  <si>
    <t>город Мурманск, улица Радищева, дом 59</t>
  </si>
  <si>
    <t>город Мурманск, улица Марата, дом 8</t>
  </si>
  <si>
    <t>город Мурманск, улица Чехова, дом 10</t>
  </si>
  <si>
    <t>город Мурманск, переулок Дальний, дом 7</t>
  </si>
  <si>
    <t>город Мурманск, переулок Дальний, дом 9</t>
  </si>
  <si>
    <t>город Мурманск, переулок Дальний, дом 2</t>
  </si>
  <si>
    <t>город Мурманск, улица Радищева, дом 57</t>
  </si>
  <si>
    <t>город Мурманск, улица Радищева, дом 65/4</t>
  </si>
  <si>
    <t>город Мурманск, улица Марата, дом 4</t>
  </si>
  <si>
    <t>город Мурманск, улица Радищева, дом 74/5</t>
  </si>
  <si>
    <t>город Мурманск, улица Первомайская, дом 22</t>
  </si>
  <si>
    <t>город Мурманск, улица Чехова, дом 3</t>
  </si>
  <si>
    <t>город Мурманск, улица Чехова, дом 5</t>
  </si>
  <si>
    <t>город Мурманск, улица Чехова, дом 9</t>
  </si>
  <si>
    <t>город Мурманск, переулок Дальний, дом 12</t>
  </si>
  <si>
    <t>город Мурманск, переулок Дальний, дом 14</t>
  </si>
  <si>
    <t>город Мурманск, переулок Дальний, дом 8</t>
  </si>
  <si>
    <t>город Мурманск, улица Набережная, дом 3</t>
  </si>
  <si>
    <t>город Мурманск, улица Радищева, дом 63</t>
  </si>
  <si>
    <t>город Мурманск, улица Радищева, дом 70</t>
  </si>
  <si>
    <t>город Мурманск, улица Радищева, дом 67/3</t>
  </si>
  <si>
    <t>город Мурманск, улица Академика Павлова, дом 34</t>
  </si>
  <si>
    <t>город Мурманск, улица Генерала Фролова, дом 6/71</t>
  </si>
  <si>
    <t>город Мурманск, улица Генерала Фролова, дом 22</t>
  </si>
  <si>
    <t>город Мурманск, улица Генерала Фролова, дом 26</t>
  </si>
  <si>
    <t>город Мурманск, улица Пригородная, дом 17А</t>
  </si>
  <si>
    <t>город Мурманск, улица Академика Павлова, дом 22</t>
  </si>
  <si>
    <t>город Мурманск, улица Полухина, дом 4</t>
  </si>
  <si>
    <t>город Мурманск, улица Первомайская, дом 24</t>
  </si>
  <si>
    <t>город Мурманск, улица Генерала Фролова, дом 10</t>
  </si>
  <si>
    <t>город Мурманск, улица Академика Павлова, дом 30</t>
  </si>
  <si>
    <t>город Мурманск, улица Анатолия Бредова, дом 20</t>
  </si>
  <si>
    <t>город Мурманск, улица Фрунзе, дом 30А</t>
  </si>
  <si>
    <t>город Мурманск, улица Бондарная, дом 9</t>
  </si>
  <si>
    <t>город Мурманск, улица Генерала Фролова, дом 12</t>
  </si>
  <si>
    <t>город Мурманск, улица Полухина, дом 1</t>
  </si>
  <si>
    <t>город Мурманск, улица Полухина, дом 2</t>
  </si>
  <si>
    <t>город Мурманск, улица Полухина, дом 3</t>
  </si>
  <si>
    <t>город Мурманск, улица Полухина, дом 5</t>
  </si>
  <si>
    <t>город Мурманск, улица Полухина, дом 15</t>
  </si>
  <si>
    <t>город Мурманск, переулок Дальний, дом 1</t>
  </si>
  <si>
    <t>город Мурманск, переулок Дальний, дом 11</t>
  </si>
  <si>
    <t>город Мурманск, улица Халтурина, дом 44</t>
  </si>
  <si>
    <t>________________________</t>
  </si>
  <si>
    <t>Приложение № 6</t>
  </si>
  <si>
    <t xml:space="preserve">Перечень аварийных многоквартирных домов, подлежащих сносу в 2016 году, и аварийных многоквартирных домов, снос которых произведен ранее или не требуется  </t>
  </si>
  <si>
    <t>Дата  окончания переселения</t>
  </si>
  <si>
    <t>Планируемая дата сноса МКД</t>
  </si>
  <si>
    <t>Общая площадь жилых помещений МКД,                      кв.м</t>
  </si>
  <si>
    <t>Стоимость сноса за счет средств местного бюджета, тыс. руб.</t>
  </si>
  <si>
    <t>Примечание</t>
  </si>
  <si>
    <t>город Мурманск, проспект Героев-североморцев, дом 22</t>
  </si>
  <si>
    <t xml:space="preserve">Снос произведен АО "Агентство Мурманнедвижимость" в 2014 году </t>
  </si>
  <si>
    <t>город Мурманск, проспект Героев-североморцев, дом 24</t>
  </si>
  <si>
    <t>город Мурманск, проспект Героев-североморцев, дом 26</t>
  </si>
  <si>
    <t>город Мурманск, проспект Героев-североморцев, дом 28</t>
  </si>
  <si>
    <t>город Мурманск, проспект Героев-североморцев, дом 30</t>
  </si>
  <si>
    <t>город Мурманск, проспект Героев-североморцев, дом 32</t>
  </si>
  <si>
    <t>город Мурманск, проспект Героев-североморцев, дом 34</t>
  </si>
  <si>
    <t>город Мурманск, улица Шестой Комсомольской Батареи, дом 31</t>
  </si>
  <si>
    <t>город Мурманск, улица Шестой Комсомольской Батареи, дом 33</t>
  </si>
  <si>
    <t>город Мурманск, улица Шестой Комсомольской Батареи, дом 35</t>
  </si>
  <si>
    <t>город Мурманск, улица Шестой Комсомольской Батареи, дом 37</t>
  </si>
  <si>
    <t xml:space="preserve">город Мурманск, улица Шестой Комсомольской Батареи, дом 39 </t>
  </si>
  <si>
    <t>город Мурманск, улица Шестой Комсомольской Батареи, дом 41</t>
  </si>
  <si>
    <t>город Мурманск, улица Генерала Журбы, дом 8</t>
  </si>
  <si>
    <t>город Мурманск, улица Фадеев Ручей, дом 17</t>
  </si>
  <si>
    <t xml:space="preserve">город Мурманск, улица Бондарная, дом 26 </t>
  </si>
  <si>
    <t xml:space="preserve">Снос   произведен АО "Агентство Мурманнедвижимость"  в 2015 году             </t>
  </si>
  <si>
    <t>Снос произведен ММКУ "Управление капитального строительства" в 2015 году</t>
  </si>
  <si>
    <t>Снос произведен ММКУ "Управление капитального строительства" в 2014 году, завершение работ</t>
  </si>
  <si>
    <t xml:space="preserve">город Мурманск, улица Горького, дом 23 </t>
  </si>
  <si>
    <t>Дом полностью разрушен, снос не требуется</t>
  </si>
  <si>
    <t>город Мурманск, проспект Ленина, дом 6</t>
  </si>
  <si>
    <t>Снос произведен в 2013 году по решению КЧС, завершение работ</t>
  </si>
  <si>
    <t xml:space="preserve">город Мурманск, улица Челюскинцев, дом 23 </t>
  </si>
  <si>
    <t>Снос произведен в 2012 году по решению КЧС</t>
  </si>
  <si>
    <t xml:space="preserve">город Мурманск, улица Заводская, дом 3 </t>
  </si>
  <si>
    <t>Переведен в нежилое здание и передан на праве хозяйственного ведения МУП "Здоровье". Снос произведен в 2014 году</t>
  </si>
  <si>
    <t>01.07.2016</t>
  </si>
  <si>
    <t xml:space="preserve">Снос произведен АО "Агентство Мурманнедвижимость" в 2016 году  </t>
  </si>
  <si>
    <t>01.09.2016</t>
  </si>
  <si>
    <t>Снос ММКУ "Управление капитального строительства" в 2016 году по решению КЧС</t>
  </si>
  <si>
    <t>31.12.2014</t>
  </si>
  <si>
    <t>Снос ММКУ "Управление капитального строительства" в 2016 году</t>
  </si>
  <si>
    <t>01.09.2018</t>
  </si>
  <si>
    <t>маневренный фонд</t>
  </si>
  <si>
    <t>31.12.2016</t>
  </si>
  <si>
    <t>Итого:  </t>
  </si>
  <si>
    <t>__________________________</t>
  </si>
  <si>
    <t>Приложение № 7</t>
  </si>
  <si>
    <t>3.2 Перечень основных мероприятий подпрограммы на 2016 - 2018 годы</t>
  </si>
  <si>
    <t>Срок выполнения</t>
  </si>
  <si>
    <t>Источники финансирования</t>
  </si>
  <si>
    <t>Объемы финансирования, тыс. руб.</t>
  </si>
  <si>
    <t>Наименование, ед. измерения</t>
  </si>
  <si>
    <t>Цель: предоставление муниципальной и государственной поддержки в решении жилищной проблемы молодых и многодетных семей города Мурманска</t>
  </si>
  <si>
    <t>Основное мероприятие: предоставление социальной поддержки для улучшения жилищных условий молодым и многодетным семьям</t>
  </si>
  <si>
    <t>Всего, в т.ч.</t>
  </si>
  <si>
    <t>Количество семей, улучшивших свои жилищные условия, ед.</t>
  </si>
  <si>
    <t>КЭР</t>
  </si>
  <si>
    <t>ОБ</t>
  </si>
  <si>
    <t>ФБ</t>
  </si>
  <si>
    <t>1.1</t>
  </si>
  <si>
    <t>Предоставление молодым и многодетным семьям – участникам подпрограммы социальных выплат на приобретение (строительство) жилья, дополнительных социальных выплат в связи с рождением (усыновлением) ребенка</t>
  </si>
  <si>
    <t>1. Количество семей, получивших свидетельства о праве на получение социальной выплаты на приобретение (строительство) жилья, ед.</t>
  </si>
  <si>
    <t>муниципальная программа</t>
  </si>
  <si>
    <t>региональная программа</t>
  </si>
  <si>
    <t>2. Количество семей, получивших дополнительную социальную выплату в связи с рождением (усыновлением) ребенка, ед.</t>
  </si>
  <si>
    <t>1.2</t>
  </si>
  <si>
    <t>Мероприятия по информационной поддержке обеспечения жильем молодых и многодетных семей, а также  организация  проведения мероприятий по выдаче свидетельств молодым и многодетным семьям</t>
  </si>
  <si>
    <t>Количество проведенных мероприятий, ед.</t>
  </si>
  <si>
    <t>Всего по подпрограмме</t>
  </si>
  <si>
    <t>Детализация направлений расходов на 2016 -2018 годы</t>
  </si>
  <si>
    <t>Наименование</t>
  </si>
  <si>
    <t>в том числе</t>
  </si>
  <si>
    <t>1 342 630,0</t>
  </si>
  <si>
    <t>434 952,6</t>
  </si>
  <si>
    <t>435 079,1</t>
  </si>
  <si>
    <t>472 598,3</t>
  </si>
  <si>
    <t>179 661,9</t>
  </si>
  <si>
    <t>59 887,3</t>
  </si>
  <si>
    <t>15 295,3</t>
  </si>
  <si>
    <t>18 686,5</t>
  </si>
  <si>
    <t>1 128 986,3</t>
  </si>
  <si>
    <t>375 191,8</t>
  </si>
  <si>
    <t>412 711,0</t>
  </si>
  <si>
    <t>1 342 435,0</t>
  </si>
  <si>
    <t>434 887,6</t>
  </si>
  <si>
    <t>435 014,1</t>
  </si>
  <si>
    <t>472 533,3</t>
  </si>
  <si>
    <t>179 466,9</t>
  </si>
  <si>
    <t>59 822,3</t>
  </si>
  <si>
    <t>1.1.1.</t>
  </si>
  <si>
    <t>Предоставление молодым и многодетным семьям – участникам подпрограммы социальных выплат на приобретение (строительство) жилья</t>
  </si>
  <si>
    <t>1 335 344,5</t>
  </si>
  <si>
    <t>432 524,1</t>
  </si>
  <si>
    <t>432 650,6</t>
  </si>
  <si>
    <t>470 169,8</t>
  </si>
  <si>
    <t>172 376,4</t>
  </si>
  <si>
    <t>57 458,8</t>
  </si>
  <si>
    <t>1.1.2.</t>
  </si>
  <si>
    <t>Предоставление молодым и многодетным семьям – участникам подпрограммы дополнительных социальных выплат в связи с рождением (усыновлением) ребенка</t>
  </si>
  <si>
    <t>7 090,5</t>
  </si>
  <si>
    <t>2 363,5</t>
  </si>
  <si>
    <t>Мероприятия по информационной поддержке подпрограммы, а также  организация  проведения мероприятий по выдаче свидетельств молодым и многодетным семьям</t>
  </si>
  <si>
    <t>ИТОГО</t>
  </si>
  <si>
    <t>______________________________________</t>
  </si>
  <si>
    <t>от 02.09.2016 № 2615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</si>
</sst>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0"/>
      <color rgb="FFC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Arial Cyr"/>
      <charset val="204"/>
    </font>
    <font>
      <b/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5" fillId="0" borderId="0"/>
    <xf numFmtId="0" fontId="1" fillId="0" borderId="0"/>
  </cellStyleXfs>
  <cellXfs count="499">
    <xf numFmtId="0" fontId="0" fillId="0" borderId="0" xfId="0"/>
    <xf numFmtId="0" fontId="3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vertical="center" wrapText="1"/>
    </xf>
    <xf numFmtId="0" fontId="4" fillId="0" borderId="1" xfId="1" applyFont="1" applyFill="1" applyBorder="1" applyAlignment="1">
      <alignment vertical="top" wrapText="1"/>
    </xf>
    <xf numFmtId="0" fontId="0" fillId="0" borderId="0" xfId="0" applyAlignment="1">
      <alignment horizontal="center"/>
    </xf>
    <xf numFmtId="0" fontId="3" fillId="0" borderId="2" xfId="1" applyFont="1" applyFill="1" applyBorder="1" applyAlignment="1">
      <alignment horizontal="center" vertical="center" wrapText="1"/>
    </xf>
    <xf numFmtId="0" fontId="7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2" xfId="1" applyFont="1" applyFill="1" applyBorder="1" applyAlignment="1">
      <alignment vertical="top" wrapText="1"/>
    </xf>
    <xf numFmtId="164" fontId="4" fillId="2" borderId="2" xfId="0" applyNumberFormat="1" applyFont="1" applyFill="1" applyBorder="1" applyAlignment="1">
      <alignment horizontal="right" vertical="top" wrapText="1"/>
    </xf>
    <xf numFmtId="164" fontId="3" fillId="2" borderId="2" xfId="0" applyNumberFormat="1" applyFont="1" applyFill="1" applyBorder="1" applyAlignment="1">
      <alignment horizontal="right" vertical="top" wrapText="1"/>
    </xf>
    <xf numFmtId="165" fontId="3" fillId="2" borderId="2" xfId="0" applyNumberFormat="1" applyFont="1" applyFill="1" applyBorder="1" applyAlignment="1">
      <alignment horizontal="right" vertical="top" wrapText="1"/>
    </xf>
    <xf numFmtId="164" fontId="4" fillId="2" borderId="2" xfId="1" applyNumberFormat="1" applyFont="1" applyFill="1" applyBorder="1" applyAlignment="1">
      <alignment horizontal="right" vertical="top" wrapText="1"/>
    </xf>
    <xf numFmtId="164" fontId="3" fillId="2" borderId="5" xfId="0" applyNumberFormat="1" applyFont="1" applyFill="1" applyBorder="1" applyAlignment="1">
      <alignment horizontal="right" vertical="top" wrapText="1"/>
    </xf>
    <xf numFmtId="164" fontId="4" fillId="2" borderId="5" xfId="1" applyNumberFormat="1" applyFont="1" applyFill="1" applyBorder="1" applyAlignment="1">
      <alignment horizontal="right" vertical="top" wrapText="1"/>
    </xf>
    <xf numFmtId="164" fontId="4" fillId="2" borderId="1" xfId="1" applyNumberFormat="1" applyFont="1" applyFill="1" applyBorder="1" applyAlignment="1">
      <alignment horizontal="right" vertical="top" wrapText="1"/>
    </xf>
    <xf numFmtId="0" fontId="4" fillId="0" borderId="2" xfId="1" applyFont="1" applyFill="1" applyBorder="1" applyAlignment="1">
      <alignment horizontal="left" vertical="top" wrapText="1"/>
    </xf>
    <xf numFmtId="0" fontId="4" fillId="0" borderId="5" xfId="1" applyFont="1" applyFill="1" applyBorder="1" applyAlignment="1">
      <alignment horizontal="left" vertical="top" wrapText="1"/>
    </xf>
    <xf numFmtId="0" fontId="9" fillId="0" borderId="0" xfId="0" applyFont="1" applyFill="1"/>
    <xf numFmtId="49" fontId="11" fillId="0" borderId="2" xfId="0" applyNumberFormat="1" applyFont="1" applyFill="1" applyBorder="1" applyAlignment="1">
      <alignment horizontal="center" vertical="center" textRotation="90" wrapText="1"/>
    </xf>
    <xf numFmtId="0" fontId="10" fillId="0" borderId="2" xfId="0" applyFont="1" applyFill="1" applyBorder="1" applyAlignment="1">
      <alignment horizontal="center" vertical="center" textRotation="90" wrapText="1"/>
    </xf>
    <xf numFmtId="0" fontId="12" fillId="0" borderId="2" xfId="0" applyFont="1" applyFill="1" applyBorder="1" applyAlignment="1">
      <alignment horizontal="center" vertical="center" wrapText="1"/>
    </xf>
    <xf numFmtId="3" fontId="11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left" vertical="top"/>
    </xf>
    <xf numFmtId="0" fontId="10" fillId="0" borderId="2" xfId="0" applyFont="1" applyFill="1" applyBorder="1" applyAlignment="1">
      <alignment horizontal="right" vertical="top" wrapText="1"/>
    </xf>
    <xf numFmtId="14" fontId="10" fillId="0" borderId="2" xfId="0" applyNumberFormat="1" applyFont="1" applyFill="1" applyBorder="1" applyAlignment="1">
      <alignment horizontal="right" vertical="top"/>
    </xf>
    <xf numFmtId="49" fontId="10" fillId="2" borderId="2" xfId="0" applyNumberFormat="1" applyFont="1" applyFill="1" applyBorder="1" applyAlignment="1">
      <alignment horizontal="right" vertical="top"/>
    </xf>
    <xf numFmtId="3" fontId="10" fillId="0" borderId="3" xfId="0" applyNumberFormat="1" applyFont="1" applyFill="1" applyBorder="1" applyAlignment="1">
      <alignment horizontal="right" vertical="top"/>
    </xf>
    <xf numFmtId="3" fontId="10" fillId="0" borderId="2" xfId="2" applyNumberFormat="1" applyFont="1" applyFill="1" applyBorder="1" applyAlignment="1">
      <alignment horizontal="right" vertical="top" wrapText="1"/>
    </xf>
    <xf numFmtId="3" fontId="10" fillId="0" borderId="2" xfId="0" applyNumberFormat="1" applyFont="1" applyFill="1" applyBorder="1" applyAlignment="1">
      <alignment horizontal="right" vertical="top"/>
    </xf>
    <xf numFmtId="164" fontId="10" fillId="0" borderId="7" xfId="0" applyNumberFormat="1" applyFont="1" applyFill="1" applyBorder="1" applyAlignment="1">
      <alignment horizontal="right" vertical="top"/>
    </xf>
    <xf numFmtId="164" fontId="10" fillId="0" borderId="2" xfId="0" applyNumberFormat="1" applyFont="1" applyFill="1" applyBorder="1" applyAlignment="1">
      <alignment horizontal="right" vertical="top"/>
    </xf>
    <xf numFmtId="164" fontId="10" fillId="0" borderId="2" xfId="0" applyNumberFormat="1" applyFont="1" applyFill="1" applyBorder="1" applyAlignment="1">
      <alignment horizontal="right" vertical="top" wrapText="1"/>
    </xf>
    <xf numFmtId="164" fontId="10" fillId="2" borderId="2" xfId="0" applyNumberFormat="1" applyFont="1" applyFill="1" applyBorder="1" applyAlignment="1">
      <alignment horizontal="right" vertical="top"/>
    </xf>
    <xf numFmtId="3" fontId="10" fillId="0" borderId="2" xfId="0" applyNumberFormat="1" applyFont="1" applyFill="1" applyBorder="1" applyAlignment="1">
      <alignment horizontal="center" vertical="center"/>
    </xf>
    <xf numFmtId="164" fontId="13" fillId="0" borderId="2" xfId="0" applyNumberFormat="1" applyFont="1" applyFill="1" applyBorder="1" applyAlignment="1">
      <alignment horizontal="right" vertical="top"/>
    </xf>
    <xf numFmtId="164" fontId="13" fillId="0" borderId="2" xfId="2" applyNumberFormat="1" applyFont="1" applyFill="1" applyBorder="1" applyAlignment="1">
      <alignment horizontal="right" vertical="top" wrapText="1"/>
    </xf>
    <xf numFmtId="3" fontId="13" fillId="0" borderId="2" xfId="0" applyNumberFormat="1" applyFont="1" applyFill="1" applyBorder="1" applyAlignment="1">
      <alignment horizontal="right" vertical="top" wrapText="1"/>
    </xf>
    <xf numFmtId="164" fontId="13" fillId="0" borderId="2" xfId="0" applyNumberFormat="1" applyFont="1" applyFill="1" applyBorder="1" applyAlignment="1">
      <alignment horizontal="right" vertical="top" wrapText="1"/>
    </xf>
    <xf numFmtId="164" fontId="10" fillId="0" borderId="2" xfId="0" applyNumberFormat="1" applyFont="1" applyFill="1" applyBorder="1" applyAlignment="1">
      <alignment horizontal="left" vertical="top"/>
    </xf>
    <xf numFmtId="0" fontId="10" fillId="0" borderId="2" xfId="0" applyNumberFormat="1" applyFont="1" applyFill="1" applyBorder="1" applyAlignment="1">
      <alignment horizontal="right" vertical="top"/>
    </xf>
    <xf numFmtId="0" fontId="10" fillId="0" borderId="2" xfId="0" applyNumberFormat="1" applyFont="1" applyFill="1" applyBorder="1" applyAlignment="1">
      <alignment horizontal="right" vertical="top" wrapText="1"/>
    </xf>
    <xf numFmtId="0" fontId="10" fillId="0" borderId="3" xfId="0" applyNumberFormat="1" applyFont="1" applyFill="1" applyBorder="1" applyAlignment="1">
      <alignment horizontal="right" vertical="top"/>
    </xf>
    <xf numFmtId="0" fontId="10" fillId="0" borderId="2" xfId="2" applyNumberFormat="1" applyFont="1" applyFill="1" applyBorder="1" applyAlignment="1">
      <alignment horizontal="right" vertical="top" wrapText="1"/>
    </xf>
    <xf numFmtId="0" fontId="13" fillId="0" borderId="2" xfId="0" applyFont="1" applyFill="1" applyBorder="1" applyAlignment="1">
      <alignment horizontal="right" vertical="top"/>
    </xf>
    <xf numFmtId="14" fontId="13" fillId="0" borderId="2" xfId="2" applyNumberFormat="1" applyFont="1" applyFill="1" applyBorder="1" applyAlignment="1">
      <alignment horizontal="right" vertical="top" wrapText="1"/>
    </xf>
    <xf numFmtId="3" fontId="13" fillId="0" borderId="2" xfId="2" applyNumberFormat="1" applyFont="1" applyFill="1" applyBorder="1" applyAlignment="1">
      <alignment horizontal="right" vertical="top" wrapText="1"/>
    </xf>
    <xf numFmtId="3" fontId="13" fillId="0" borderId="2" xfId="0" applyNumberFormat="1" applyFont="1" applyFill="1" applyBorder="1" applyAlignment="1">
      <alignment horizontal="right" vertical="top"/>
    </xf>
    <xf numFmtId="0" fontId="0" fillId="0" borderId="0" xfId="0" applyFill="1"/>
    <xf numFmtId="0" fontId="0" fillId="0" borderId="14" xfId="0" applyFill="1" applyBorder="1"/>
    <xf numFmtId="164" fontId="0" fillId="0" borderId="0" xfId="0" applyNumberFormat="1" applyFill="1"/>
    <xf numFmtId="0" fontId="14" fillId="0" borderId="0" xfId="0" applyFont="1" applyFill="1"/>
    <xf numFmtId="0" fontId="4" fillId="0" borderId="2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top" wrapText="1"/>
    </xf>
    <xf numFmtId="164" fontId="4" fillId="0" borderId="2" xfId="1" applyNumberFormat="1" applyFont="1" applyFill="1" applyBorder="1" applyAlignment="1">
      <alignment horizontal="right" vertical="top" wrapText="1"/>
    </xf>
    <xf numFmtId="0" fontId="4" fillId="0" borderId="5" xfId="1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left" vertical="center" wrapText="1"/>
    </xf>
    <xf numFmtId="164" fontId="4" fillId="0" borderId="0" xfId="1" applyNumberFormat="1" applyFont="1" applyFill="1" applyBorder="1" applyAlignment="1">
      <alignment vertical="top" wrapText="1"/>
    </xf>
    <xf numFmtId="0" fontId="4" fillId="0" borderId="0" xfId="1" applyFont="1" applyFill="1" applyAlignment="1">
      <alignment horizontal="left" vertical="top" wrapText="1"/>
    </xf>
    <xf numFmtId="0" fontId="4" fillId="0" borderId="0" xfId="1" applyFont="1" applyFill="1" applyAlignment="1">
      <alignment vertical="top" wrapText="1"/>
    </xf>
    <xf numFmtId="164" fontId="4" fillId="0" borderId="0" xfId="1" applyNumberFormat="1" applyFont="1" applyFill="1" applyBorder="1" applyAlignment="1">
      <alignment vertical="center" wrapText="1"/>
    </xf>
    <xf numFmtId="0" fontId="16" fillId="0" borderId="0" xfId="0" applyFont="1" applyFill="1"/>
    <xf numFmtId="0" fontId="15" fillId="0" borderId="0" xfId="0" applyFont="1" applyFill="1" applyAlignment="1">
      <alignment horizontal="center"/>
    </xf>
    <xf numFmtId="0" fontId="12" fillId="0" borderId="2" xfId="2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center" wrapText="1"/>
    </xf>
    <xf numFmtId="0" fontId="12" fillId="0" borderId="2" xfId="2" applyFont="1" applyFill="1" applyBorder="1" applyAlignment="1">
      <alignment horizontal="center" wrapText="1"/>
    </xf>
    <xf numFmtId="0" fontId="13" fillId="0" borderId="4" xfId="2" applyFont="1" applyFill="1" applyBorder="1" applyAlignment="1">
      <alignment vertical="center" wrapText="1"/>
    </xf>
    <xf numFmtId="0" fontId="13" fillId="0" borderId="7" xfId="2" applyFont="1" applyFill="1" applyBorder="1" applyAlignment="1">
      <alignment vertical="center" wrapText="1"/>
    </xf>
    <xf numFmtId="0" fontId="10" fillId="0" borderId="2" xfId="2" applyFont="1" applyFill="1" applyBorder="1" applyAlignment="1">
      <alignment horizontal="left" vertical="top" wrapText="1"/>
    </xf>
    <xf numFmtId="0" fontId="10" fillId="0" borderId="2" xfId="2" applyFont="1" applyFill="1" applyBorder="1" applyAlignment="1">
      <alignment horizontal="right" vertical="top"/>
    </xf>
    <xf numFmtId="14" fontId="10" fillId="0" borderId="2" xfId="2" applyNumberFormat="1" applyFont="1" applyFill="1" applyBorder="1" applyAlignment="1">
      <alignment horizontal="right" vertical="top"/>
    </xf>
    <xf numFmtId="49" fontId="10" fillId="0" borderId="2" xfId="2" applyNumberFormat="1" applyFont="1" applyFill="1" applyBorder="1" applyAlignment="1">
      <alignment horizontal="right" vertical="top" wrapText="1"/>
    </xf>
    <xf numFmtId="3" fontId="10" fillId="0" borderId="2" xfId="2" applyNumberFormat="1" applyFont="1" applyFill="1" applyBorder="1" applyAlignment="1">
      <alignment horizontal="right" vertical="top"/>
    </xf>
    <xf numFmtId="164" fontId="10" fillId="0" borderId="3" xfId="2" applyNumberFormat="1" applyFont="1" applyFill="1" applyBorder="1" applyAlignment="1">
      <alignment horizontal="right" vertical="top" wrapText="1"/>
    </xf>
    <xf numFmtId="164" fontId="10" fillId="0" borderId="2" xfId="2" applyNumberFormat="1" applyFont="1" applyFill="1" applyBorder="1" applyAlignment="1">
      <alignment horizontal="right" vertical="top"/>
    </xf>
    <xf numFmtId="164" fontId="10" fillId="0" borderId="2" xfId="2" applyNumberFormat="1" applyFont="1" applyFill="1" applyBorder="1" applyAlignment="1">
      <alignment horizontal="right" vertical="top" wrapText="1"/>
    </xf>
    <xf numFmtId="164" fontId="10" fillId="2" borderId="2" xfId="2" applyNumberFormat="1" applyFont="1" applyFill="1" applyBorder="1" applyAlignment="1">
      <alignment horizontal="right" vertical="top" wrapText="1"/>
    </xf>
    <xf numFmtId="164" fontId="12" fillId="0" borderId="2" xfId="2" applyNumberFormat="1" applyFont="1" applyFill="1" applyBorder="1" applyAlignment="1">
      <alignment horizontal="right" vertical="top"/>
    </xf>
    <xf numFmtId="164" fontId="10" fillId="0" borderId="2" xfId="1" applyNumberFormat="1" applyFont="1" applyFill="1" applyBorder="1" applyAlignment="1">
      <alignment horizontal="right" vertical="top" wrapText="1"/>
    </xf>
    <xf numFmtId="3" fontId="17" fillId="0" borderId="2" xfId="2" applyNumberFormat="1" applyFont="1" applyFill="1" applyBorder="1" applyAlignment="1">
      <alignment horizontal="right" vertical="top"/>
    </xf>
    <xf numFmtId="0" fontId="10" fillId="0" borderId="2" xfId="2" applyFont="1" applyFill="1" applyBorder="1" applyAlignment="1">
      <alignment horizontal="right" vertical="top" wrapText="1"/>
    </xf>
    <xf numFmtId="14" fontId="10" fillId="0" borderId="2" xfId="2" applyNumberFormat="1" applyFont="1" applyFill="1" applyBorder="1" applyAlignment="1">
      <alignment horizontal="right" vertical="top" wrapText="1"/>
    </xf>
    <xf numFmtId="0" fontId="10" fillId="0" borderId="3" xfId="2" applyFont="1" applyFill="1" applyBorder="1" applyAlignment="1">
      <alignment horizontal="center" vertical="center" wrapText="1"/>
    </xf>
    <xf numFmtId="0" fontId="12" fillId="0" borderId="2" xfId="2" applyFont="1" applyFill="1" applyBorder="1" applyAlignment="1">
      <alignment horizontal="right" vertical="top"/>
    </xf>
    <xf numFmtId="14" fontId="12" fillId="0" borderId="2" xfId="2" applyNumberFormat="1" applyFont="1" applyFill="1" applyBorder="1" applyAlignment="1">
      <alignment horizontal="right" vertical="top"/>
    </xf>
    <xf numFmtId="0" fontId="18" fillId="0" borderId="3" xfId="2" applyFont="1" applyFill="1" applyBorder="1" applyAlignment="1">
      <alignment horizontal="center" vertical="center" wrapText="1"/>
    </xf>
    <xf numFmtId="0" fontId="10" fillId="0" borderId="4" xfId="2" applyFont="1" applyFill="1" applyBorder="1" applyAlignment="1">
      <alignment horizontal="center" vertical="center" wrapText="1"/>
    </xf>
    <xf numFmtId="14" fontId="10" fillId="0" borderId="4" xfId="2" applyNumberFormat="1" applyFont="1" applyFill="1" applyBorder="1" applyAlignment="1">
      <alignment horizontal="center" vertical="center" wrapText="1"/>
    </xf>
    <xf numFmtId="14" fontId="10" fillId="0" borderId="7" xfId="2" applyNumberFormat="1" applyFont="1" applyFill="1" applyBorder="1" applyAlignment="1">
      <alignment horizontal="center" vertical="center" wrapText="1"/>
    </xf>
    <xf numFmtId="3" fontId="13" fillId="0" borderId="2" xfId="2" applyNumberFormat="1" applyFont="1" applyFill="1" applyBorder="1" applyAlignment="1">
      <alignment horizontal="right" vertical="top"/>
    </xf>
    <xf numFmtId="164" fontId="13" fillId="0" borderId="2" xfId="1" applyNumberFormat="1" applyFont="1" applyFill="1" applyBorder="1" applyAlignment="1">
      <alignment horizontal="right" vertical="top" wrapText="1"/>
    </xf>
    <xf numFmtId="164" fontId="13" fillId="2" borderId="2" xfId="2" applyNumberFormat="1" applyFont="1" applyFill="1" applyBorder="1" applyAlignment="1">
      <alignment horizontal="right" vertical="top" wrapText="1"/>
    </xf>
    <xf numFmtId="164" fontId="19" fillId="0" borderId="2" xfId="2" applyNumberFormat="1" applyFont="1" applyFill="1" applyBorder="1" applyAlignment="1">
      <alignment horizontal="right" vertical="top"/>
    </xf>
    <xf numFmtId="0" fontId="13" fillId="0" borderId="4" xfId="2" applyFont="1" applyFill="1" applyBorder="1" applyAlignment="1">
      <alignment horizontal="left" vertical="center" wrapText="1"/>
    </xf>
    <xf numFmtId="3" fontId="19" fillId="0" borderId="4" xfId="2" applyNumberFormat="1" applyFont="1" applyFill="1" applyBorder="1" applyAlignment="1">
      <alignment horizontal="right" vertical="top"/>
    </xf>
    <xf numFmtId="164" fontId="13" fillId="0" borderId="4" xfId="2" applyNumberFormat="1" applyFont="1" applyFill="1" applyBorder="1" applyAlignment="1">
      <alignment horizontal="right" vertical="top" wrapText="1"/>
    </xf>
    <xf numFmtId="164" fontId="19" fillId="0" borderId="4" xfId="2" applyNumberFormat="1" applyFont="1" applyFill="1" applyBorder="1" applyAlignment="1">
      <alignment horizontal="right" vertical="top"/>
    </xf>
    <xf numFmtId="0" fontId="10" fillId="0" borderId="5" xfId="0" applyFont="1" applyFill="1" applyBorder="1" applyAlignment="1">
      <alignment horizontal="left" vertical="top" wrapText="1"/>
    </xf>
    <xf numFmtId="14" fontId="10" fillId="0" borderId="2" xfId="0" applyNumberFormat="1" applyFont="1" applyFill="1" applyBorder="1" applyAlignment="1">
      <alignment horizontal="right" vertical="top" wrapText="1"/>
    </xf>
    <xf numFmtId="0" fontId="10" fillId="0" borderId="2" xfId="0" applyFont="1" applyFill="1" applyBorder="1" applyAlignment="1">
      <alignment horizontal="right" vertical="top"/>
    </xf>
    <xf numFmtId="164" fontId="10" fillId="0" borderId="5" xfId="0" applyNumberFormat="1" applyFont="1" applyFill="1" applyBorder="1" applyAlignment="1">
      <alignment horizontal="right" vertical="top" wrapText="1"/>
    </xf>
    <xf numFmtId="0" fontId="10" fillId="0" borderId="5" xfId="0" applyNumberFormat="1" applyFont="1" applyFill="1" applyBorder="1" applyAlignment="1">
      <alignment horizontal="right" vertical="top"/>
    </xf>
    <xf numFmtId="165" fontId="10" fillId="0" borderId="2" xfId="1" applyNumberFormat="1" applyFont="1" applyFill="1" applyBorder="1" applyAlignment="1">
      <alignment horizontal="right" vertical="top" wrapText="1"/>
    </xf>
    <xf numFmtId="165" fontId="10" fillId="0" borderId="2" xfId="0" applyNumberFormat="1" applyFont="1" applyFill="1" applyBorder="1" applyAlignment="1">
      <alignment horizontal="right" vertical="top" wrapText="1"/>
    </xf>
    <xf numFmtId="165" fontId="12" fillId="0" borderId="2" xfId="2" applyNumberFormat="1" applyFont="1" applyFill="1" applyBorder="1" applyAlignment="1">
      <alignment horizontal="right" vertical="top" wrapText="1"/>
    </xf>
    <xf numFmtId="3" fontId="12" fillId="0" borderId="2" xfId="2" applyNumberFormat="1" applyFont="1" applyFill="1" applyBorder="1" applyAlignment="1">
      <alignment horizontal="right" vertical="top"/>
    </xf>
    <xf numFmtId="4" fontId="10" fillId="0" borderId="2" xfId="0" applyNumberFormat="1" applyFont="1" applyFill="1" applyBorder="1" applyAlignment="1">
      <alignment horizontal="right" vertical="top" wrapText="1"/>
    </xf>
    <xf numFmtId="164" fontId="10" fillId="0" borderId="1" xfId="2" applyNumberFormat="1" applyFont="1" applyFill="1" applyBorder="1" applyAlignment="1">
      <alignment horizontal="right" vertical="top" wrapText="1"/>
    </xf>
    <xf numFmtId="3" fontId="19" fillId="0" borderId="2" xfId="2" applyNumberFormat="1" applyFont="1" applyFill="1" applyBorder="1" applyAlignment="1">
      <alignment horizontal="right" vertical="top"/>
    </xf>
    <xf numFmtId="0" fontId="18" fillId="0" borderId="3" xfId="2" applyFont="1" applyFill="1" applyBorder="1" applyAlignment="1">
      <alignment vertical="center" wrapText="1"/>
    </xf>
    <xf numFmtId="0" fontId="13" fillId="0" borderId="4" xfId="2" applyFont="1" applyFill="1" applyBorder="1" applyAlignment="1">
      <alignment horizontal="center" vertical="center" wrapText="1"/>
    </xf>
    <xf numFmtId="0" fontId="10" fillId="0" borderId="4" xfId="2" applyFont="1" applyFill="1" applyBorder="1" applyAlignment="1">
      <alignment vertical="center" wrapText="1"/>
    </xf>
    <xf numFmtId="0" fontId="18" fillId="0" borderId="4" xfId="2" applyFont="1" applyFill="1" applyBorder="1" applyAlignment="1">
      <alignment horizontal="right" vertical="top" wrapText="1"/>
    </xf>
    <xf numFmtId="4" fontId="18" fillId="0" borderId="0" xfId="0" applyNumberFormat="1" applyFont="1" applyFill="1" applyBorder="1" applyAlignment="1">
      <alignment horizontal="right" vertical="top" wrapText="1"/>
    </xf>
    <xf numFmtId="0" fontId="12" fillId="0" borderId="4" xfId="2" applyFont="1" applyFill="1" applyBorder="1" applyAlignment="1">
      <alignment horizontal="right" vertical="top" wrapText="1"/>
    </xf>
    <xf numFmtId="0" fontId="12" fillId="0" borderId="7" xfId="2" applyFont="1" applyFill="1" applyBorder="1" applyAlignment="1">
      <alignment horizontal="right" vertical="top" wrapText="1"/>
    </xf>
    <xf numFmtId="165" fontId="19" fillId="0" borderId="2" xfId="2" applyNumberFormat="1" applyFont="1" applyFill="1" applyBorder="1" applyAlignment="1">
      <alignment horizontal="right" vertical="top" wrapText="1"/>
    </xf>
    <xf numFmtId="0" fontId="12" fillId="0" borderId="4" xfId="2" applyFont="1" applyFill="1" applyBorder="1" applyAlignment="1">
      <alignment horizontal="center" vertical="center"/>
    </xf>
    <xf numFmtId="14" fontId="12" fillId="0" borderId="4" xfId="2" applyNumberFormat="1" applyFont="1" applyFill="1" applyBorder="1" applyAlignment="1">
      <alignment horizontal="center" vertical="center"/>
    </xf>
    <xf numFmtId="49" fontId="10" fillId="0" borderId="4" xfId="2" applyNumberFormat="1" applyFont="1" applyFill="1" applyBorder="1" applyAlignment="1">
      <alignment horizontal="center" vertical="center" wrapText="1"/>
    </xf>
    <xf numFmtId="3" fontId="12" fillId="0" borderId="4" xfId="2" applyNumberFormat="1" applyFont="1" applyFill="1" applyBorder="1" applyAlignment="1">
      <alignment horizontal="right" vertical="top"/>
    </xf>
    <xf numFmtId="164" fontId="10" fillId="0" borderId="4" xfId="2" applyNumberFormat="1" applyFont="1" applyFill="1" applyBorder="1" applyAlignment="1">
      <alignment horizontal="right" vertical="top" wrapText="1"/>
    </xf>
    <xf numFmtId="164" fontId="12" fillId="0" borderId="4" xfId="2" applyNumberFormat="1" applyFont="1" applyFill="1" applyBorder="1" applyAlignment="1">
      <alignment horizontal="right" vertical="top"/>
    </xf>
    <xf numFmtId="165" fontId="12" fillId="0" borderId="7" xfId="2" applyNumberFormat="1" applyFont="1" applyFill="1" applyBorder="1" applyAlignment="1">
      <alignment horizontal="right" vertical="top" wrapText="1"/>
    </xf>
    <xf numFmtId="0" fontId="10" fillId="0" borderId="2" xfId="2" applyFont="1" applyFill="1" applyBorder="1" applyAlignment="1">
      <alignment vertical="top" wrapText="1"/>
    </xf>
    <xf numFmtId="165" fontId="12" fillId="0" borderId="2" xfId="2" applyNumberFormat="1" applyFont="1" applyFill="1" applyBorder="1" applyAlignment="1">
      <alignment horizontal="right" vertical="top"/>
    </xf>
    <xf numFmtId="164" fontId="12" fillId="0" borderId="3" xfId="2" applyNumberFormat="1" applyFont="1" applyFill="1" applyBorder="1" applyAlignment="1">
      <alignment horizontal="right" vertical="top"/>
    </xf>
    <xf numFmtId="0" fontId="10" fillId="0" borderId="1" xfId="2" applyFont="1" applyFill="1" applyBorder="1" applyAlignment="1">
      <alignment vertical="top" wrapText="1"/>
    </xf>
    <xf numFmtId="0" fontId="10" fillId="0" borderId="1" xfId="2" applyFont="1" applyFill="1" applyBorder="1" applyAlignment="1">
      <alignment horizontal="right" vertical="top"/>
    </xf>
    <xf numFmtId="14" fontId="10" fillId="0" borderId="1" xfId="2" applyNumberFormat="1" applyFont="1" applyFill="1" applyBorder="1" applyAlignment="1">
      <alignment horizontal="right" vertical="top"/>
    </xf>
    <xf numFmtId="49" fontId="10" fillId="0" borderId="1" xfId="2" applyNumberFormat="1" applyFont="1" applyFill="1" applyBorder="1" applyAlignment="1">
      <alignment horizontal="right" vertical="top" wrapText="1"/>
    </xf>
    <xf numFmtId="3" fontId="10" fillId="0" borderId="1" xfId="2" applyNumberFormat="1" applyFont="1" applyFill="1" applyBorder="1" applyAlignment="1">
      <alignment horizontal="right" vertical="top"/>
    </xf>
    <xf numFmtId="164" fontId="10" fillId="0" borderId="8" xfId="2" applyNumberFormat="1" applyFont="1" applyFill="1" applyBorder="1" applyAlignment="1">
      <alignment horizontal="right" vertical="top" wrapText="1"/>
    </xf>
    <xf numFmtId="164" fontId="10" fillId="0" borderId="1" xfId="2" applyNumberFormat="1" applyFont="1" applyFill="1" applyBorder="1" applyAlignment="1">
      <alignment horizontal="right" vertical="top"/>
    </xf>
    <xf numFmtId="164" fontId="10" fillId="0" borderId="5" xfId="0" applyNumberFormat="1" applyFont="1" applyFill="1" applyBorder="1" applyAlignment="1">
      <alignment horizontal="right" vertical="top"/>
    </xf>
    <xf numFmtId="0" fontId="10" fillId="0" borderId="0" xfId="2" applyFont="1" applyFill="1" applyAlignment="1">
      <alignment horizontal="right" vertical="top"/>
    </xf>
    <xf numFmtId="0" fontId="10" fillId="2" borderId="3" xfId="2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left" vertical="top" wrapText="1"/>
    </xf>
    <xf numFmtId="0" fontId="12" fillId="2" borderId="2" xfId="2" applyFont="1" applyFill="1" applyBorder="1" applyAlignment="1">
      <alignment horizontal="right" vertical="top"/>
    </xf>
    <xf numFmtId="14" fontId="12" fillId="2" borderId="2" xfId="2" applyNumberFormat="1" applyFont="1" applyFill="1" applyBorder="1" applyAlignment="1">
      <alignment horizontal="right" vertical="top"/>
    </xf>
    <xf numFmtId="49" fontId="10" fillId="2" borderId="2" xfId="2" applyNumberFormat="1" applyFont="1" applyFill="1" applyBorder="1" applyAlignment="1">
      <alignment horizontal="right" vertical="top" wrapText="1"/>
    </xf>
    <xf numFmtId="0" fontId="12" fillId="2" borderId="2" xfId="0" applyFont="1" applyFill="1" applyBorder="1" applyAlignment="1">
      <alignment horizontal="right" vertical="top"/>
    </xf>
    <xf numFmtId="164" fontId="10" fillId="2" borderId="5" xfId="0" applyNumberFormat="1" applyFont="1" applyFill="1" applyBorder="1" applyAlignment="1">
      <alignment horizontal="right" vertical="top" wrapText="1"/>
    </xf>
    <xf numFmtId="0" fontId="10" fillId="2" borderId="5" xfId="0" applyNumberFormat="1" applyFont="1" applyFill="1" applyBorder="1" applyAlignment="1">
      <alignment horizontal="right" vertical="top"/>
    </xf>
    <xf numFmtId="0" fontId="10" fillId="2" borderId="2" xfId="0" applyFont="1" applyFill="1" applyBorder="1" applyAlignment="1">
      <alignment horizontal="right" vertical="top" wrapText="1"/>
    </xf>
    <xf numFmtId="165" fontId="10" fillId="2" borderId="2" xfId="1" applyNumberFormat="1" applyFont="1" applyFill="1" applyBorder="1" applyAlignment="1">
      <alignment horizontal="right" vertical="top" wrapText="1"/>
    </xf>
    <xf numFmtId="164" fontId="10" fillId="2" borderId="2" xfId="0" applyNumberFormat="1" applyFont="1" applyFill="1" applyBorder="1" applyAlignment="1">
      <alignment horizontal="right" vertical="top" wrapText="1"/>
    </xf>
    <xf numFmtId="165" fontId="12" fillId="2" borderId="2" xfId="2" applyNumberFormat="1" applyFont="1" applyFill="1" applyBorder="1" applyAlignment="1">
      <alignment horizontal="right" vertical="top" wrapText="1"/>
    </xf>
    <xf numFmtId="0" fontId="12" fillId="0" borderId="2" xfId="0" applyFont="1" applyFill="1" applyBorder="1" applyAlignment="1">
      <alignment horizontal="right" vertical="top"/>
    </xf>
    <xf numFmtId="1" fontId="12" fillId="0" borderId="2" xfId="0" applyNumberFormat="1" applyFont="1" applyFill="1" applyBorder="1" applyAlignment="1">
      <alignment horizontal="right" vertical="top"/>
    </xf>
    <xf numFmtId="14" fontId="12" fillId="0" borderId="4" xfId="2" applyNumberFormat="1" applyFont="1" applyFill="1" applyBorder="1" applyAlignment="1">
      <alignment horizontal="right" vertical="top"/>
    </xf>
    <xf numFmtId="165" fontId="10" fillId="0" borderId="5" xfId="0" applyNumberFormat="1" applyFont="1" applyFill="1" applyBorder="1" applyAlignment="1">
      <alignment horizontal="right" vertical="top" wrapText="1"/>
    </xf>
    <xf numFmtId="0" fontId="10" fillId="2" borderId="2" xfId="0" applyFont="1" applyFill="1" applyBorder="1" applyAlignment="1">
      <alignment horizontal="left" vertical="top"/>
    </xf>
    <xf numFmtId="0" fontId="10" fillId="0" borderId="4" xfId="0" applyFont="1" applyFill="1" applyBorder="1" applyAlignment="1">
      <alignment horizontal="right" vertical="top" wrapText="1"/>
    </xf>
    <xf numFmtId="14" fontId="10" fillId="0" borderId="4" xfId="0" applyNumberFormat="1" applyFont="1" applyFill="1" applyBorder="1" applyAlignment="1">
      <alignment horizontal="right" vertical="top" wrapText="1"/>
    </xf>
    <xf numFmtId="164" fontId="13" fillId="0" borderId="2" xfId="2" applyNumberFormat="1" applyFont="1" applyFill="1" applyBorder="1" applyAlignment="1">
      <alignment horizontal="right" vertical="top"/>
    </xf>
    <xf numFmtId="3" fontId="13" fillId="0" borderId="5" xfId="0" applyNumberFormat="1" applyFont="1" applyFill="1" applyBorder="1" applyAlignment="1">
      <alignment horizontal="right" vertical="top"/>
    </xf>
    <xf numFmtId="0" fontId="20" fillId="0" borderId="0" xfId="2" applyFont="1" applyFill="1" applyBorder="1" applyAlignment="1">
      <alignment horizontal="center" wrapText="1"/>
    </xf>
    <xf numFmtId="0" fontId="21" fillId="0" borderId="0" xfId="2" applyFont="1" applyFill="1" applyBorder="1" applyAlignment="1">
      <alignment wrapText="1"/>
    </xf>
    <xf numFmtId="0" fontId="22" fillId="0" borderId="0" xfId="2" applyFont="1" applyFill="1" applyBorder="1" applyAlignment="1">
      <alignment horizontal="center" vertical="top" wrapText="1"/>
    </xf>
    <xf numFmtId="14" fontId="22" fillId="0" borderId="0" xfId="2" applyNumberFormat="1" applyFont="1" applyFill="1" applyBorder="1" applyAlignment="1">
      <alignment horizontal="center"/>
    </xf>
    <xf numFmtId="0" fontId="22" fillId="0" borderId="0" xfId="2" applyFont="1" applyFill="1" applyBorder="1" applyAlignment="1">
      <alignment horizontal="center"/>
    </xf>
    <xf numFmtId="0" fontId="10" fillId="0" borderId="0" xfId="2" applyFont="1" applyFill="1" applyBorder="1"/>
    <xf numFmtId="0" fontId="21" fillId="0" borderId="0" xfId="2" applyFont="1" applyFill="1" applyBorder="1" applyAlignment="1">
      <alignment horizontal="center"/>
    </xf>
    <xf numFmtId="0" fontId="10" fillId="0" borderId="0" xfId="2" applyFont="1" applyFill="1" applyBorder="1" applyAlignment="1">
      <alignment horizontal="center"/>
    </xf>
    <xf numFmtId="0" fontId="18" fillId="0" borderId="0" xfId="0" applyFont="1" applyFill="1"/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center" vertical="center"/>
    </xf>
    <xf numFmtId="2" fontId="10" fillId="0" borderId="0" xfId="0" applyNumberFormat="1" applyFont="1" applyFill="1"/>
    <xf numFmtId="0" fontId="10" fillId="0" borderId="0" xfId="0" applyFont="1" applyFill="1"/>
    <xf numFmtId="0" fontId="10" fillId="0" borderId="0" xfId="0" applyFont="1" applyFill="1" applyBorder="1" applyAlignment="1">
      <alignment horizontal="center" vertical="center"/>
    </xf>
    <xf numFmtId="0" fontId="23" fillId="0" borderId="2" xfId="0" applyNumberFormat="1" applyFont="1" applyFill="1" applyBorder="1" applyAlignment="1">
      <alignment horizontal="center" vertical="center" textRotation="90" wrapText="1"/>
    </xf>
    <xf numFmtId="2" fontId="23" fillId="0" borderId="2" xfId="0" applyNumberFormat="1" applyFont="1" applyFill="1" applyBorder="1" applyAlignment="1">
      <alignment horizontal="center" vertical="center" textRotation="90" wrapText="1"/>
    </xf>
    <xf numFmtId="0" fontId="23" fillId="0" borderId="2" xfId="0" applyFont="1" applyFill="1" applyBorder="1" applyAlignment="1">
      <alignment horizontal="center" vertical="center" textRotation="90" wrapText="1"/>
    </xf>
    <xf numFmtId="0" fontId="23" fillId="0" borderId="1" xfId="0" applyFont="1" applyFill="1" applyBorder="1" applyAlignment="1">
      <alignment horizontal="center" vertical="center" textRotation="90"/>
    </xf>
    <xf numFmtId="0" fontId="23" fillId="0" borderId="2" xfId="0" applyFont="1" applyFill="1" applyBorder="1" applyAlignment="1">
      <alignment horizontal="center" vertical="center" textRotation="90"/>
    </xf>
    <xf numFmtId="0" fontId="23" fillId="0" borderId="2" xfId="0" applyNumberFormat="1" applyFont="1" applyFill="1" applyBorder="1" applyAlignment="1">
      <alignment horizontal="center" vertical="center" wrapText="1"/>
    </xf>
    <xf numFmtId="2" fontId="23" fillId="0" borderId="2" xfId="0" applyNumberFormat="1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left" vertical="center" wrapText="1"/>
    </xf>
    <xf numFmtId="0" fontId="23" fillId="0" borderId="5" xfId="0" applyNumberFormat="1" applyFont="1" applyFill="1" applyBorder="1" applyAlignment="1">
      <alignment horizontal="right" vertical="top"/>
    </xf>
    <xf numFmtId="165" fontId="23" fillId="0" borderId="5" xfId="0" applyNumberFormat="1" applyFont="1" applyFill="1" applyBorder="1" applyAlignment="1">
      <alignment horizontal="right" vertical="top"/>
    </xf>
    <xf numFmtId="164" fontId="23" fillId="0" borderId="2" xfId="0" applyNumberFormat="1" applyFont="1" applyFill="1" applyBorder="1" applyAlignment="1">
      <alignment horizontal="right" vertical="top" wrapText="1"/>
    </xf>
    <xf numFmtId="164" fontId="24" fillId="0" borderId="2" xfId="0" applyNumberFormat="1" applyFont="1" applyFill="1" applyBorder="1" applyAlignment="1">
      <alignment horizontal="right" vertical="top"/>
    </xf>
    <xf numFmtId="164" fontId="12" fillId="0" borderId="2" xfId="0" applyNumberFormat="1" applyFont="1" applyFill="1" applyBorder="1" applyAlignment="1">
      <alignment horizontal="right" vertical="top"/>
    </xf>
    <xf numFmtId="164" fontId="25" fillId="0" borderId="2" xfId="0" applyNumberFormat="1" applyFont="1" applyFill="1" applyBorder="1" applyAlignment="1">
      <alignment horizontal="right" vertical="top"/>
    </xf>
    <xf numFmtId="3" fontId="25" fillId="0" borderId="2" xfId="0" applyNumberFormat="1" applyFont="1" applyFill="1" applyBorder="1" applyAlignment="1">
      <alignment horizontal="right" vertical="top"/>
    </xf>
    <xf numFmtId="164" fontId="25" fillId="0" borderId="2" xfId="0" applyNumberFormat="1" applyFont="1" applyFill="1" applyBorder="1" applyAlignment="1">
      <alignment horizontal="right" vertical="top" wrapText="1"/>
    </xf>
    <xf numFmtId="164" fontId="26" fillId="0" borderId="2" xfId="0" applyNumberFormat="1" applyFont="1" applyFill="1" applyBorder="1" applyAlignment="1">
      <alignment horizontal="right" vertical="top"/>
    </xf>
    <xf numFmtId="0" fontId="10" fillId="0" borderId="0" xfId="0" applyFont="1" applyFill="1" applyAlignment="1">
      <alignment horizontal="center"/>
    </xf>
    <xf numFmtId="164" fontId="10" fillId="0" borderId="0" xfId="0" applyNumberFormat="1" applyFont="1" applyFill="1" applyAlignment="1">
      <alignment horizontal="center"/>
    </xf>
    <xf numFmtId="0" fontId="5" fillId="0" borderId="0" xfId="2" applyFill="1" applyAlignment="1">
      <alignment vertical="center" wrapText="1"/>
    </xf>
    <xf numFmtId="0" fontId="5" fillId="0" borderId="0" xfId="2" applyFill="1" applyAlignment="1">
      <alignment wrapText="1"/>
    </xf>
    <xf numFmtId="0" fontId="10" fillId="0" borderId="0" xfId="2" applyFont="1" applyFill="1" applyAlignment="1">
      <alignment horizontal="center" wrapText="1"/>
    </xf>
    <xf numFmtId="0" fontId="28" fillId="3" borderId="2" xfId="2" applyFont="1" applyFill="1" applyBorder="1" applyAlignment="1">
      <alignment horizontal="center" vertical="center" wrapText="1"/>
    </xf>
    <xf numFmtId="0" fontId="28" fillId="3" borderId="2" xfId="2" applyFont="1" applyFill="1" applyBorder="1" applyAlignment="1">
      <alignment horizontal="center" wrapText="1"/>
    </xf>
    <xf numFmtId="0" fontId="28" fillId="0" borderId="2" xfId="2" applyFont="1" applyFill="1" applyBorder="1" applyAlignment="1">
      <alignment horizontal="center" vertical="center" wrapText="1"/>
    </xf>
    <xf numFmtId="0" fontId="28" fillId="0" borderId="2" xfId="2" applyFont="1" applyFill="1" applyBorder="1" applyAlignment="1">
      <alignment horizontal="left" vertical="top" wrapText="1"/>
    </xf>
    <xf numFmtId="0" fontId="27" fillId="0" borderId="2" xfId="2" applyFont="1" applyFill="1" applyBorder="1" applyAlignment="1">
      <alignment horizontal="right" vertical="top" wrapText="1"/>
    </xf>
    <xf numFmtId="14" fontId="27" fillId="0" borderId="2" xfId="2" applyNumberFormat="1" applyFont="1" applyFill="1" applyBorder="1" applyAlignment="1">
      <alignment horizontal="right" vertical="top" wrapText="1"/>
    </xf>
    <xf numFmtId="14" fontId="28" fillId="0" borderId="2" xfId="2" applyNumberFormat="1" applyFont="1" applyFill="1" applyBorder="1" applyAlignment="1">
      <alignment horizontal="right" vertical="top" wrapText="1"/>
    </xf>
    <xf numFmtId="2" fontId="28" fillId="0" borderId="3" xfId="2" applyNumberFormat="1" applyFont="1" applyFill="1" applyBorder="1" applyAlignment="1">
      <alignment horizontal="right" vertical="top" wrapText="1"/>
    </xf>
    <xf numFmtId="164" fontId="28" fillId="0" borderId="2" xfId="2" applyNumberFormat="1" applyFont="1" applyFill="1" applyBorder="1" applyAlignment="1">
      <alignment horizontal="right" vertical="top" wrapText="1"/>
    </xf>
    <xf numFmtId="164" fontId="27" fillId="0" borderId="2" xfId="2" applyNumberFormat="1" applyFont="1" applyFill="1" applyBorder="1" applyAlignment="1">
      <alignment horizontal="left" vertical="top" wrapText="1"/>
    </xf>
    <xf numFmtId="2" fontId="28" fillId="0" borderId="2" xfId="2" applyNumberFormat="1" applyFont="1" applyFill="1" applyBorder="1" applyAlignment="1">
      <alignment horizontal="right" vertical="top" wrapText="1"/>
    </xf>
    <xf numFmtId="0" fontId="28" fillId="0" borderId="2" xfId="2" applyFont="1" applyFill="1" applyBorder="1" applyAlignment="1">
      <alignment horizontal="right" vertical="top" wrapText="1"/>
    </xf>
    <xf numFmtId="49" fontId="28" fillId="0" borderId="2" xfId="2" applyNumberFormat="1" applyFont="1" applyFill="1" applyBorder="1" applyAlignment="1">
      <alignment horizontal="right" vertical="top" wrapText="1"/>
    </xf>
    <xf numFmtId="164" fontId="28" fillId="0" borderId="2" xfId="1" applyNumberFormat="1" applyFont="1" applyFill="1" applyBorder="1" applyAlignment="1">
      <alignment horizontal="right" vertical="top" wrapText="1"/>
    </xf>
    <xf numFmtId="0" fontId="28" fillId="0" borderId="5" xfId="0" applyFont="1" applyFill="1" applyBorder="1" applyAlignment="1">
      <alignment horizontal="left" vertical="top" wrapText="1"/>
    </xf>
    <xf numFmtId="14" fontId="28" fillId="0" borderId="0" xfId="2" applyNumberFormat="1" applyFont="1" applyAlignment="1">
      <alignment horizontal="right" vertical="top" wrapText="1"/>
    </xf>
    <xf numFmtId="164" fontId="28" fillId="0" borderId="3" xfId="2" applyNumberFormat="1" applyFont="1" applyFill="1" applyBorder="1" applyAlignment="1">
      <alignment horizontal="right" vertical="top" wrapText="1"/>
    </xf>
    <xf numFmtId="0" fontId="28" fillId="0" borderId="2" xfId="0" applyFont="1" applyFill="1" applyBorder="1" applyAlignment="1">
      <alignment horizontal="right" vertical="top" wrapText="1"/>
    </xf>
    <xf numFmtId="14" fontId="28" fillId="0" borderId="2" xfId="0" applyNumberFormat="1" applyFont="1" applyFill="1" applyBorder="1" applyAlignment="1">
      <alignment horizontal="right" vertical="top" wrapText="1"/>
    </xf>
    <xf numFmtId="164" fontId="28" fillId="0" borderId="5" xfId="0" applyNumberFormat="1" applyFont="1" applyFill="1" applyBorder="1" applyAlignment="1">
      <alignment horizontal="right" vertical="top" wrapText="1"/>
    </xf>
    <xf numFmtId="0" fontId="28" fillId="2" borderId="2" xfId="2" applyFont="1" applyFill="1" applyBorder="1" applyAlignment="1">
      <alignment horizontal="left" vertical="top" wrapText="1"/>
    </xf>
    <xf numFmtId="0" fontId="28" fillId="2" borderId="2" xfId="2" applyFont="1" applyFill="1" applyBorder="1" applyAlignment="1">
      <alignment horizontal="right" vertical="top" wrapText="1"/>
    </xf>
    <xf numFmtId="14" fontId="28" fillId="2" borderId="2" xfId="2" applyNumberFormat="1" applyFont="1" applyFill="1" applyBorder="1" applyAlignment="1">
      <alignment horizontal="right" vertical="top" wrapText="1"/>
    </xf>
    <xf numFmtId="49" fontId="28" fillId="2" borderId="2" xfId="2" applyNumberFormat="1" applyFont="1" applyFill="1" applyBorder="1" applyAlignment="1">
      <alignment horizontal="right" vertical="top" wrapText="1"/>
    </xf>
    <xf numFmtId="0" fontId="27" fillId="0" borderId="2" xfId="2" applyFont="1" applyFill="1" applyBorder="1" applyAlignment="1">
      <alignment horizontal="right" vertical="top"/>
    </xf>
    <xf numFmtId="14" fontId="27" fillId="0" borderId="2" xfId="2" applyNumberFormat="1" applyFont="1" applyFill="1" applyBorder="1" applyAlignment="1">
      <alignment horizontal="right" vertical="top"/>
    </xf>
    <xf numFmtId="164" fontId="27" fillId="0" borderId="2" xfId="2" applyNumberFormat="1" applyFont="1" applyFill="1" applyBorder="1" applyAlignment="1">
      <alignment horizontal="center" vertical="center" wrapText="1"/>
    </xf>
    <xf numFmtId="4" fontId="29" fillId="0" borderId="2" xfId="2" applyNumberFormat="1" applyFont="1" applyFill="1" applyBorder="1" applyAlignment="1">
      <alignment horizontal="right" vertical="top" wrapText="1"/>
    </xf>
    <xf numFmtId="164" fontId="29" fillId="0" borderId="2" xfId="2" applyNumberFormat="1" applyFont="1" applyFill="1" applyBorder="1" applyAlignment="1">
      <alignment horizontal="right" vertical="top" wrapText="1"/>
    </xf>
    <xf numFmtId="4" fontId="31" fillId="0" borderId="2" xfId="2" applyNumberFormat="1" applyFont="1" applyFill="1" applyBorder="1" applyAlignment="1">
      <alignment horizontal="center" vertical="center" wrapText="1"/>
    </xf>
    <xf numFmtId="0" fontId="32" fillId="0" borderId="0" xfId="0" applyFont="1" applyFill="1"/>
    <xf numFmtId="0" fontId="9" fillId="0" borderId="0" xfId="0" applyFont="1"/>
    <xf numFmtId="0" fontId="32" fillId="0" borderId="0" xfId="0" applyFont="1"/>
    <xf numFmtId="0" fontId="6" fillId="0" borderId="0" xfId="0" applyFont="1"/>
    <xf numFmtId="0" fontId="32" fillId="0" borderId="2" xfId="0" applyFont="1" applyFill="1" applyBorder="1" applyAlignment="1">
      <alignment horizontal="center" vertical="center" wrapText="1"/>
    </xf>
    <xf numFmtId="0" fontId="32" fillId="0" borderId="2" xfId="3" applyFont="1" applyFill="1" applyBorder="1" applyAlignment="1">
      <alignment horizontal="left" vertical="top" wrapText="1"/>
    </xf>
    <xf numFmtId="164" fontId="32" fillId="0" borderId="2" xfId="3" applyNumberFormat="1" applyFont="1" applyFill="1" applyBorder="1" applyAlignment="1">
      <alignment horizontal="right" vertical="top"/>
    </xf>
    <xf numFmtId="0" fontId="32" fillId="0" borderId="2" xfId="3" applyFont="1" applyFill="1" applyBorder="1" applyAlignment="1">
      <alignment horizontal="left" vertical="top"/>
    </xf>
    <xf numFmtId="0" fontId="32" fillId="0" borderId="2" xfId="3" applyFont="1" applyFill="1" applyBorder="1" applyAlignment="1">
      <alignment vertical="top" wrapText="1"/>
    </xf>
    <xf numFmtId="0" fontId="32" fillId="0" borderId="2" xfId="3" applyFont="1" applyFill="1" applyBorder="1" applyAlignment="1">
      <alignment horizontal="right" vertical="top"/>
    </xf>
    <xf numFmtId="0" fontId="32" fillId="0" borderId="5" xfId="3" applyFont="1" applyFill="1" applyBorder="1" applyAlignment="1">
      <alignment horizontal="right" vertical="top"/>
    </xf>
    <xf numFmtId="49" fontId="32" fillId="0" borderId="2" xfId="3" applyNumberFormat="1" applyFont="1" applyFill="1" applyBorder="1" applyAlignment="1">
      <alignment horizontal="center" vertical="center"/>
    </xf>
    <xf numFmtId="0" fontId="12" fillId="0" borderId="2" xfId="3" applyFont="1" applyFill="1" applyBorder="1" applyAlignment="1">
      <alignment horizontal="left" vertical="top" wrapText="1"/>
    </xf>
    <xf numFmtId="165" fontId="32" fillId="0" borderId="2" xfId="3" applyNumberFormat="1" applyFont="1" applyFill="1" applyBorder="1" applyAlignment="1">
      <alignment horizontal="right" vertical="top"/>
    </xf>
    <xf numFmtId="0" fontId="32" fillId="0" borderId="5" xfId="0" applyFont="1" applyBorder="1" applyAlignment="1">
      <alignment horizontal="left" vertical="top" wrapText="1"/>
    </xf>
    <xf numFmtId="0" fontId="32" fillId="0" borderId="5" xfId="0" applyFont="1" applyBorder="1" applyAlignment="1">
      <alignment horizontal="right" vertical="top" wrapText="1"/>
    </xf>
    <xf numFmtId="0" fontId="32" fillId="0" borderId="2" xfId="0" applyFont="1" applyBorder="1" applyAlignment="1">
      <alignment horizontal="left" vertical="top" wrapText="1"/>
    </xf>
    <xf numFmtId="0" fontId="32" fillId="0" borderId="2" xfId="0" applyFont="1" applyBorder="1" applyAlignment="1">
      <alignment horizontal="right" vertical="top" wrapText="1"/>
    </xf>
    <xf numFmtId="0" fontId="32" fillId="2" borderId="2" xfId="0" applyFont="1" applyFill="1" applyBorder="1" applyAlignment="1">
      <alignment horizontal="right" vertical="top" wrapText="1"/>
    </xf>
    <xf numFmtId="0" fontId="33" fillId="0" borderId="0" xfId="0" applyFont="1"/>
    <xf numFmtId="0" fontId="32" fillId="0" borderId="0" xfId="0" applyFont="1" applyFill="1" applyBorder="1" applyAlignment="1">
      <alignment vertical="center" wrapText="1"/>
    </xf>
    <xf numFmtId="0" fontId="8" fillId="0" borderId="0" xfId="1" applyFont="1" applyFill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right" vertical="top" wrapText="1"/>
    </xf>
    <xf numFmtId="164" fontId="4" fillId="2" borderId="6" xfId="1" applyNumberFormat="1" applyFont="1" applyFill="1" applyBorder="1" applyAlignment="1">
      <alignment horizontal="right" vertical="top" wrapText="1"/>
    </xf>
    <xf numFmtId="164" fontId="4" fillId="2" borderId="5" xfId="1" applyNumberFormat="1" applyFont="1" applyFill="1" applyBorder="1" applyAlignment="1">
      <alignment horizontal="right" vertical="top" wrapText="1"/>
    </xf>
    <xf numFmtId="0" fontId="3" fillId="2" borderId="1" xfId="1" applyFont="1" applyFill="1" applyBorder="1" applyAlignment="1">
      <alignment horizontal="left" vertical="top" wrapText="1"/>
    </xf>
    <xf numFmtId="0" fontId="3" fillId="2" borderId="6" xfId="1" applyFont="1" applyFill="1" applyBorder="1" applyAlignment="1">
      <alignment horizontal="left" vertical="top" wrapText="1"/>
    </xf>
    <xf numFmtId="0" fontId="3" fillId="2" borderId="5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center" wrapText="1"/>
    </xf>
    <xf numFmtId="0" fontId="3" fillId="0" borderId="4" xfId="1" applyFont="1" applyFill="1" applyBorder="1" applyAlignment="1">
      <alignment horizontal="left" vertical="center" wrapText="1"/>
    </xf>
    <xf numFmtId="0" fontId="3" fillId="0" borderId="7" xfId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3" fontId="4" fillId="2" borderId="1" xfId="0" applyNumberFormat="1" applyFont="1" applyFill="1" applyBorder="1" applyAlignment="1">
      <alignment horizontal="right" vertical="top" wrapText="1"/>
    </xf>
    <xf numFmtId="0" fontId="4" fillId="2" borderId="6" xfId="0" applyFont="1" applyFill="1" applyBorder="1" applyAlignment="1">
      <alignment horizontal="right" vertical="top" wrapText="1"/>
    </xf>
    <xf numFmtId="0" fontId="4" fillId="2" borderId="5" xfId="0" applyFont="1" applyFill="1" applyBorder="1" applyAlignment="1">
      <alignment horizontal="right" vertical="top" wrapText="1"/>
    </xf>
    <xf numFmtId="0" fontId="4" fillId="2" borderId="1" xfId="2" applyFont="1" applyFill="1" applyBorder="1" applyAlignment="1">
      <alignment horizontal="right" vertical="top" wrapText="1"/>
    </xf>
    <xf numFmtId="0" fontId="4" fillId="2" borderId="6" xfId="2" applyFont="1" applyFill="1" applyBorder="1" applyAlignment="1">
      <alignment horizontal="right" vertical="top" wrapText="1"/>
    </xf>
    <xf numFmtId="0" fontId="4" fillId="2" borderId="5" xfId="2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164" fontId="3" fillId="2" borderId="8" xfId="0" applyNumberFormat="1" applyFont="1" applyFill="1" applyBorder="1" applyAlignment="1">
      <alignment horizontal="right" vertical="top" wrapText="1"/>
    </xf>
    <xf numFmtId="164" fontId="3" fillId="2" borderId="9" xfId="0" applyNumberFormat="1" applyFont="1" applyFill="1" applyBorder="1" applyAlignment="1">
      <alignment horizontal="right" vertical="top" wrapText="1"/>
    </xf>
    <xf numFmtId="164" fontId="3" fillId="2" borderId="10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164" fontId="3" fillId="2" borderId="0" xfId="0" applyNumberFormat="1" applyFont="1" applyFill="1" applyBorder="1" applyAlignment="1">
      <alignment horizontal="right" vertical="top" wrapText="1"/>
    </xf>
    <xf numFmtId="164" fontId="3" fillId="2" borderId="12" xfId="0" applyNumberFormat="1" applyFont="1" applyFill="1" applyBorder="1" applyAlignment="1">
      <alignment horizontal="right" vertical="top" wrapText="1"/>
    </xf>
    <xf numFmtId="164" fontId="3" fillId="2" borderId="13" xfId="0" applyNumberFormat="1" applyFont="1" applyFill="1" applyBorder="1" applyAlignment="1">
      <alignment horizontal="right" vertical="top" wrapText="1"/>
    </xf>
    <xf numFmtId="164" fontId="3" fillId="2" borderId="14" xfId="0" applyNumberFormat="1" applyFont="1" applyFill="1" applyBorder="1" applyAlignment="1">
      <alignment horizontal="right" vertical="top" wrapText="1"/>
    </xf>
    <xf numFmtId="164" fontId="3" fillId="2" borderId="15" xfId="0" applyNumberFormat="1" applyFont="1" applyFill="1" applyBorder="1" applyAlignment="1">
      <alignment horizontal="right" vertical="top" wrapText="1"/>
    </xf>
    <xf numFmtId="0" fontId="3" fillId="2" borderId="1" xfId="1" applyFont="1" applyFill="1" applyBorder="1" applyAlignment="1">
      <alignment horizontal="right" vertical="top" wrapText="1"/>
    </xf>
    <xf numFmtId="0" fontId="3" fillId="2" borderId="6" xfId="1" applyFont="1" applyFill="1" applyBorder="1" applyAlignment="1">
      <alignment horizontal="right" vertical="top" wrapText="1"/>
    </xf>
    <xf numFmtId="0" fontId="3" fillId="2" borderId="5" xfId="1" applyFont="1" applyFill="1" applyBorder="1" applyAlignment="1">
      <alignment horizontal="right" vertical="top" wrapText="1"/>
    </xf>
    <xf numFmtId="0" fontId="3" fillId="0" borderId="8" xfId="1" applyFont="1" applyFill="1" applyBorder="1" applyAlignment="1">
      <alignment horizontal="left" vertical="top" wrapText="1"/>
    </xf>
    <xf numFmtId="0" fontId="3" fillId="0" borderId="9" xfId="1" applyFont="1" applyFill="1" applyBorder="1" applyAlignment="1">
      <alignment horizontal="left" vertical="top" wrapText="1"/>
    </xf>
    <xf numFmtId="0" fontId="3" fillId="0" borderId="10" xfId="1" applyFont="1" applyFill="1" applyBorder="1" applyAlignment="1">
      <alignment horizontal="left" vertical="top" wrapText="1"/>
    </xf>
    <xf numFmtId="0" fontId="3" fillId="0" borderId="11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horizontal="left" vertical="top" wrapText="1"/>
    </xf>
    <xf numFmtId="0" fontId="3" fillId="0" borderId="12" xfId="1" applyFont="1" applyFill="1" applyBorder="1" applyAlignment="1">
      <alignment horizontal="left" vertical="top" wrapText="1"/>
    </xf>
    <xf numFmtId="0" fontId="3" fillId="0" borderId="13" xfId="1" applyFont="1" applyFill="1" applyBorder="1" applyAlignment="1">
      <alignment horizontal="left" vertical="top" wrapText="1"/>
    </xf>
    <xf numFmtId="0" fontId="3" fillId="0" borderId="14" xfId="1" applyFont="1" applyFill="1" applyBorder="1" applyAlignment="1">
      <alignment horizontal="left" vertical="top" wrapText="1"/>
    </xf>
    <xf numFmtId="0" fontId="3" fillId="0" borderId="15" xfId="1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wrapText="1"/>
    </xf>
    <xf numFmtId="3" fontId="4" fillId="2" borderId="1" xfId="2" applyNumberFormat="1" applyFont="1" applyFill="1" applyBorder="1" applyAlignment="1">
      <alignment horizontal="right" vertical="top" wrapText="1"/>
    </xf>
    <xf numFmtId="3" fontId="4" fillId="2" borderId="6" xfId="2" applyNumberFormat="1" applyFont="1" applyFill="1" applyBorder="1" applyAlignment="1">
      <alignment horizontal="right" vertical="top" wrapText="1"/>
    </xf>
    <xf numFmtId="3" fontId="4" fillId="2" borderId="5" xfId="2" applyNumberFormat="1" applyFont="1" applyFill="1" applyBorder="1" applyAlignment="1">
      <alignment horizontal="righ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right" vertical="top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6" xfId="1" applyFont="1" applyFill="1" applyBorder="1" applyAlignment="1">
      <alignment horizontal="left" vertical="top" wrapText="1"/>
    </xf>
    <xf numFmtId="0" fontId="3" fillId="0" borderId="5" xfId="1" applyFont="1" applyFill="1" applyBorder="1" applyAlignment="1">
      <alignment horizontal="left" vertical="top" wrapText="1"/>
    </xf>
    <xf numFmtId="164" fontId="13" fillId="0" borderId="3" xfId="0" applyNumberFormat="1" applyFont="1" applyFill="1" applyBorder="1" applyAlignment="1">
      <alignment horizontal="left" vertical="top" wrapText="1"/>
    </xf>
    <xf numFmtId="164" fontId="13" fillId="0" borderId="7" xfId="0" applyNumberFormat="1" applyFont="1" applyFill="1" applyBorder="1" applyAlignment="1">
      <alignment horizontal="left" vertical="top" wrapText="1"/>
    </xf>
    <xf numFmtId="164" fontId="13" fillId="0" borderId="3" xfId="0" applyNumberFormat="1" applyFont="1" applyFill="1" applyBorder="1" applyAlignment="1">
      <alignment horizontal="center" vertical="center"/>
    </xf>
    <xf numFmtId="164" fontId="13" fillId="0" borderId="4" xfId="0" applyNumberFormat="1" applyFont="1" applyFill="1" applyBorder="1" applyAlignment="1">
      <alignment horizontal="center" vertical="center"/>
    </xf>
    <xf numFmtId="164" fontId="13" fillId="0" borderId="7" xfId="0" applyNumberFormat="1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left" vertical="top" wrapText="1"/>
    </xf>
    <xf numFmtId="0" fontId="13" fillId="0" borderId="2" xfId="0" applyFont="1" applyFill="1" applyBorder="1" applyAlignment="1">
      <alignment horizontal="left" vertical="top"/>
    </xf>
    <xf numFmtId="0" fontId="10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textRotation="90" wrapText="1"/>
    </xf>
    <xf numFmtId="3" fontId="11" fillId="0" borderId="2" xfId="0" applyNumberFormat="1" applyFont="1" applyFill="1" applyBorder="1" applyAlignment="1">
      <alignment horizontal="center" vertical="center" textRotation="90" wrapText="1"/>
    </xf>
    <xf numFmtId="3" fontId="11" fillId="0" borderId="2" xfId="0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right" vertical="top" wrapText="1"/>
    </xf>
    <xf numFmtId="0" fontId="4" fillId="0" borderId="5" xfId="1" applyFont="1" applyFill="1" applyBorder="1" applyAlignment="1">
      <alignment horizontal="right" vertical="top" wrapText="1"/>
    </xf>
    <xf numFmtId="0" fontId="4" fillId="0" borderId="1" xfId="1" applyFont="1" applyFill="1" applyBorder="1" applyAlignment="1">
      <alignment horizontal="left" vertical="top" wrapText="1"/>
    </xf>
    <xf numFmtId="0" fontId="4" fillId="0" borderId="5" xfId="1" applyFont="1" applyFill="1" applyBorder="1" applyAlignment="1">
      <alignment horizontal="left" vertical="top" wrapText="1"/>
    </xf>
    <xf numFmtId="0" fontId="4" fillId="0" borderId="9" xfId="1" applyFont="1" applyFill="1" applyBorder="1" applyAlignment="1">
      <alignment horizontal="center" vertical="center" wrapText="1"/>
    </xf>
    <xf numFmtId="0" fontId="4" fillId="0" borderId="10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4" fillId="0" borderId="12" xfId="1" applyFont="1" applyFill="1" applyBorder="1" applyAlignment="1">
      <alignment horizontal="center" vertical="center" wrapText="1"/>
    </xf>
    <xf numFmtId="0" fontId="4" fillId="0" borderId="14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top" wrapText="1"/>
    </xf>
    <xf numFmtId="0" fontId="4" fillId="0" borderId="0" xfId="1" applyFont="1" applyFill="1" applyAlignment="1">
      <alignment horizontal="center" vertical="top" wrapText="1"/>
    </xf>
    <xf numFmtId="0" fontId="4" fillId="0" borderId="1" xfId="1" applyFont="1" applyFill="1" applyBorder="1" applyAlignment="1">
      <alignment horizontal="center" vertical="top" wrapText="1"/>
    </xf>
    <xf numFmtId="0" fontId="4" fillId="0" borderId="5" xfId="1" applyFont="1" applyFill="1" applyBorder="1" applyAlignment="1">
      <alignment horizontal="center" vertical="top" wrapText="1"/>
    </xf>
    <xf numFmtId="164" fontId="4" fillId="0" borderId="1" xfId="1" applyNumberFormat="1" applyFont="1" applyFill="1" applyBorder="1" applyAlignment="1">
      <alignment horizontal="right" vertical="top" wrapText="1"/>
    </xf>
    <xf numFmtId="164" fontId="4" fillId="0" borderId="5" xfId="1" applyNumberFormat="1" applyFont="1" applyFill="1" applyBorder="1" applyAlignment="1">
      <alignment horizontal="right" vertical="top" wrapText="1"/>
    </xf>
    <xf numFmtId="0" fontId="4" fillId="0" borderId="1" xfId="1" applyNumberFormat="1" applyFont="1" applyFill="1" applyBorder="1" applyAlignment="1">
      <alignment horizontal="center" vertical="top" wrapText="1"/>
    </xf>
    <xf numFmtId="0" fontId="4" fillId="0" borderId="5" xfId="1" applyNumberFormat="1" applyFont="1" applyFill="1" applyBorder="1" applyAlignment="1">
      <alignment horizontal="center" vertical="top" wrapText="1"/>
    </xf>
    <xf numFmtId="0" fontId="4" fillId="0" borderId="3" xfId="1" applyFont="1" applyFill="1" applyBorder="1" applyAlignment="1">
      <alignment horizontal="left" vertical="top" wrapText="1"/>
    </xf>
    <xf numFmtId="0" fontId="4" fillId="0" borderId="4" xfId="1" applyFont="1" applyFill="1" applyBorder="1" applyAlignment="1">
      <alignment horizontal="left" vertical="top" wrapText="1"/>
    </xf>
    <xf numFmtId="0" fontId="4" fillId="0" borderId="7" xfId="1" applyFont="1" applyFill="1" applyBorder="1" applyAlignment="1">
      <alignment horizontal="left" vertical="top" wrapText="1"/>
    </xf>
    <xf numFmtId="1" fontId="4" fillId="0" borderId="1" xfId="1" applyNumberFormat="1" applyFont="1" applyFill="1" applyBorder="1" applyAlignment="1">
      <alignment horizontal="right" vertical="top" wrapText="1"/>
    </xf>
    <xf numFmtId="1" fontId="4" fillId="0" borderId="5" xfId="1" applyNumberFormat="1" applyFont="1" applyFill="1" applyBorder="1" applyAlignment="1">
      <alignment horizontal="right" vertical="top" wrapText="1"/>
    </xf>
    <xf numFmtId="3" fontId="4" fillId="0" borderId="1" xfId="1" applyNumberFormat="1" applyFont="1" applyFill="1" applyBorder="1" applyAlignment="1">
      <alignment horizontal="right" vertical="top" wrapText="1"/>
    </xf>
    <xf numFmtId="3" fontId="4" fillId="0" borderId="5" xfId="1" applyNumberFormat="1" applyFont="1" applyFill="1" applyBorder="1" applyAlignment="1">
      <alignment horizontal="right" vertical="top" wrapText="1"/>
    </xf>
    <xf numFmtId="0" fontId="15" fillId="0" borderId="14" xfId="1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12" fillId="0" borderId="2" xfId="2" applyFont="1" applyFill="1" applyBorder="1" applyAlignment="1">
      <alignment horizontal="center" wrapText="1"/>
    </xf>
    <xf numFmtId="0" fontId="12" fillId="0" borderId="1" xfId="2" applyFont="1" applyFill="1" applyBorder="1" applyAlignment="1">
      <alignment horizontal="center" textRotation="90" wrapText="1"/>
    </xf>
    <xf numFmtId="0" fontId="12" fillId="0" borderId="6" xfId="2" applyFont="1" applyFill="1" applyBorder="1" applyAlignment="1">
      <alignment horizontal="center" textRotation="90" wrapText="1"/>
    </xf>
    <xf numFmtId="0" fontId="12" fillId="0" borderId="5" xfId="2" applyFont="1" applyFill="1" applyBorder="1" applyAlignment="1">
      <alignment horizontal="center" textRotation="90" wrapText="1"/>
    </xf>
    <xf numFmtId="0" fontId="10" fillId="0" borderId="1" xfId="2" applyFont="1" applyFill="1" applyBorder="1" applyAlignment="1">
      <alignment horizontal="center" textRotation="90" wrapText="1"/>
    </xf>
    <xf numFmtId="0" fontId="10" fillId="0" borderId="6" xfId="2" applyFont="1" applyFill="1" applyBorder="1" applyAlignment="1">
      <alignment horizontal="center" textRotation="90" wrapText="1"/>
    </xf>
    <xf numFmtId="0" fontId="10" fillId="0" borderId="5" xfId="2" applyFont="1" applyFill="1" applyBorder="1" applyAlignment="1">
      <alignment horizontal="center" textRotation="90" wrapText="1"/>
    </xf>
    <xf numFmtId="4" fontId="13" fillId="0" borderId="3" xfId="2" applyNumberFormat="1" applyFont="1" applyFill="1" applyBorder="1" applyAlignment="1">
      <alignment horizontal="left" vertical="top" wrapText="1"/>
    </xf>
    <xf numFmtId="4" fontId="13" fillId="0" borderId="4" xfId="2" applyNumberFormat="1" applyFont="1" applyFill="1" applyBorder="1" applyAlignment="1">
      <alignment horizontal="left" vertical="top" wrapText="1"/>
    </xf>
    <xf numFmtId="4" fontId="13" fillId="0" borderId="7" xfId="2" applyNumberFormat="1" applyFont="1" applyFill="1" applyBorder="1" applyAlignment="1">
      <alignment horizontal="left" vertical="top" wrapText="1"/>
    </xf>
    <xf numFmtId="0" fontId="12" fillId="0" borderId="1" xfId="2" applyFont="1" applyFill="1" applyBorder="1" applyAlignment="1">
      <alignment horizontal="center" textRotation="90"/>
    </xf>
    <xf numFmtId="0" fontId="12" fillId="0" borderId="6" xfId="2" applyFont="1" applyFill="1" applyBorder="1" applyAlignment="1">
      <alignment horizontal="center" textRotation="90"/>
    </xf>
    <xf numFmtId="0" fontId="5" fillId="0" borderId="6" xfId="2" applyFont="1" applyFill="1" applyBorder="1" applyAlignment="1">
      <alignment horizontal="center"/>
    </xf>
    <xf numFmtId="0" fontId="5" fillId="0" borderId="5" xfId="2" applyFont="1" applyFill="1" applyBorder="1" applyAlignment="1">
      <alignment horizontal="center"/>
    </xf>
    <xf numFmtId="0" fontId="5" fillId="0" borderId="5" xfId="2" applyFont="1" applyFill="1" applyBorder="1" applyAlignment="1">
      <alignment horizontal="center" wrapText="1"/>
    </xf>
    <xf numFmtId="0" fontId="12" fillId="0" borderId="2" xfId="2" applyFont="1" applyFill="1" applyBorder="1" applyAlignment="1">
      <alignment horizontal="center" textRotation="90" wrapText="1"/>
    </xf>
    <xf numFmtId="0" fontId="13" fillId="0" borderId="3" xfId="2" applyFont="1" applyFill="1" applyBorder="1" applyAlignment="1">
      <alignment horizontal="center" vertical="center" wrapText="1"/>
    </xf>
    <xf numFmtId="0" fontId="13" fillId="0" borderId="4" xfId="2" applyFont="1" applyFill="1" applyBorder="1" applyAlignment="1">
      <alignment horizontal="center" vertical="center" wrapText="1"/>
    </xf>
    <xf numFmtId="0" fontId="13" fillId="0" borderId="4" xfId="2" applyFont="1" applyFill="1" applyBorder="1" applyAlignment="1">
      <alignment horizontal="left" vertical="center" wrapText="1"/>
    </xf>
    <xf numFmtId="0" fontId="13" fillId="0" borderId="7" xfId="2" applyFont="1" applyFill="1" applyBorder="1" applyAlignment="1">
      <alignment horizontal="left" vertical="center" wrapText="1"/>
    </xf>
    <xf numFmtId="0" fontId="8" fillId="0" borderId="14" xfId="2" applyFont="1" applyFill="1" applyBorder="1" applyAlignment="1">
      <alignment horizontal="center" vertical="top" wrapText="1"/>
    </xf>
    <xf numFmtId="0" fontId="10" fillId="0" borderId="2" xfId="2" applyFont="1" applyFill="1" applyBorder="1" applyAlignment="1">
      <alignment horizontal="center" vertical="center" wrapText="1"/>
    </xf>
    <xf numFmtId="0" fontId="12" fillId="0" borderId="2" xfId="2" applyFont="1" applyFill="1" applyBorder="1" applyAlignment="1">
      <alignment horizontal="center" vertical="center" wrapText="1"/>
    </xf>
    <xf numFmtId="0" fontId="12" fillId="0" borderId="8" xfId="2" applyFont="1" applyFill="1" applyBorder="1" applyAlignment="1">
      <alignment horizontal="center" vertical="center" wrapText="1"/>
    </xf>
    <xf numFmtId="0" fontId="12" fillId="0" borderId="10" xfId="2" applyFont="1" applyFill="1" applyBorder="1" applyAlignment="1">
      <alignment horizontal="center" vertical="center" wrapText="1"/>
    </xf>
    <xf numFmtId="0" fontId="12" fillId="0" borderId="13" xfId="2" applyFont="1" applyFill="1" applyBorder="1" applyAlignment="1">
      <alignment horizontal="center" vertical="center" wrapText="1"/>
    </xf>
    <xf numFmtId="0" fontId="12" fillId="0" borderId="15" xfId="2" applyFont="1" applyFill="1" applyBorder="1" applyAlignment="1">
      <alignment horizontal="center" vertical="center" wrapText="1"/>
    </xf>
    <xf numFmtId="0" fontId="12" fillId="0" borderId="3" xfId="2" applyFont="1" applyFill="1" applyBorder="1" applyAlignment="1">
      <alignment horizontal="center" vertical="center" wrapText="1"/>
    </xf>
    <xf numFmtId="0" fontId="12" fillId="0" borderId="4" xfId="2" applyFont="1" applyFill="1" applyBorder="1" applyAlignment="1">
      <alignment horizontal="center" vertical="center" wrapText="1"/>
    </xf>
    <xf numFmtId="0" fontId="12" fillId="0" borderId="7" xfId="2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textRotation="90" wrapText="1"/>
    </xf>
    <xf numFmtId="0" fontId="24" fillId="0" borderId="5" xfId="0" applyFont="1" applyFill="1" applyBorder="1" applyAlignment="1">
      <alignment horizontal="center" vertical="center" textRotation="90" wrapText="1"/>
    </xf>
    <xf numFmtId="0" fontId="24" fillId="0" borderId="6" xfId="0" applyFont="1" applyFill="1" applyBorder="1" applyAlignment="1">
      <alignment horizontal="center" textRotation="90" wrapText="1"/>
    </xf>
    <xf numFmtId="0" fontId="24" fillId="0" borderId="5" xfId="0" applyFont="1" applyFill="1" applyBorder="1" applyAlignment="1">
      <alignment horizontal="center" textRotation="90" wrapText="1"/>
    </xf>
    <xf numFmtId="0" fontId="25" fillId="0" borderId="3" xfId="0" applyFont="1" applyFill="1" applyBorder="1" applyAlignment="1">
      <alignment horizontal="left"/>
    </xf>
    <xf numFmtId="0" fontId="25" fillId="0" borderId="4" xfId="0" applyFont="1" applyFill="1" applyBorder="1" applyAlignment="1">
      <alignment horizontal="left"/>
    </xf>
    <xf numFmtId="0" fontId="25" fillId="0" borderId="7" xfId="0" applyFont="1" applyFill="1" applyBorder="1" applyAlignment="1">
      <alignment horizontal="left"/>
    </xf>
    <xf numFmtId="0" fontId="15" fillId="0" borderId="14" xfId="0" applyFont="1" applyFill="1" applyBorder="1" applyAlignment="1">
      <alignment horizontal="center" vertical="top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textRotation="90" wrapText="1"/>
    </xf>
    <xf numFmtId="0" fontId="24" fillId="0" borderId="2" xfId="0" applyFont="1" applyFill="1" applyBorder="1" applyAlignment="1">
      <alignment horizontal="center" vertical="center" wrapText="1"/>
    </xf>
    <xf numFmtId="0" fontId="27" fillId="3" borderId="1" xfId="2" applyFont="1" applyFill="1" applyBorder="1" applyAlignment="1">
      <alignment horizontal="center" vertical="center" textRotation="90" wrapText="1"/>
    </xf>
    <xf numFmtId="0" fontId="27" fillId="3" borderId="6" xfId="2" applyFont="1" applyFill="1" applyBorder="1" applyAlignment="1">
      <alignment horizontal="center" vertical="center" textRotation="90" wrapText="1"/>
    </xf>
    <xf numFmtId="0" fontId="27" fillId="3" borderId="5" xfId="2" applyFont="1" applyFill="1" applyBorder="1" applyAlignment="1">
      <alignment horizontal="center" vertical="center" textRotation="90" wrapText="1"/>
    </xf>
    <xf numFmtId="164" fontId="28" fillId="2" borderId="1" xfId="2" applyNumberFormat="1" applyFont="1" applyFill="1" applyBorder="1" applyAlignment="1">
      <alignment horizontal="right" vertical="top" wrapText="1"/>
    </xf>
    <xf numFmtId="164" fontId="28" fillId="2" borderId="6" xfId="2" applyNumberFormat="1" applyFont="1" applyFill="1" applyBorder="1" applyAlignment="1">
      <alignment horizontal="right" vertical="top" wrapText="1"/>
    </xf>
    <xf numFmtId="164" fontId="28" fillId="2" borderId="5" xfId="2" applyNumberFormat="1" applyFont="1" applyFill="1" applyBorder="1" applyAlignment="1">
      <alignment horizontal="right" vertical="top" wrapText="1"/>
    </xf>
    <xf numFmtId="0" fontId="29" fillId="0" borderId="3" xfId="2" applyFont="1" applyFill="1" applyBorder="1" applyAlignment="1">
      <alignment horizontal="left" vertical="top" wrapText="1"/>
    </xf>
    <xf numFmtId="0" fontId="30" fillId="0" borderId="4" xfId="2" applyFont="1" applyFill="1" applyBorder="1" applyAlignment="1">
      <alignment vertical="top" wrapText="1"/>
    </xf>
    <xf numFmtId="0" fontId="30" fillId="0" borderId="7" xfId="2" applyFont="1" applyFill="1" applyBorder="1" applyAlignment="1">
      <alignment vertical="top" wrapText="1"/>
    </xf>
    <xf numFmtId="0" fontId="10" fillId="0" borderId="0" xfId="2" applyFont="1" applyFill="1" applyAlignment="1">
      <alignment horizontal="center" wrapText="1"/>
    </xf>
    <xf numFmtId="0" fontId="15" fillId="3" borderId="14" xfId="2" applyFont="1" applyFill="1" applyBorder="1" applyAlignment="1">
      <alignment horizontal="center" vertical="center" wrapText="1"/>
    </xf>
    <xf numFmtId="0" fontId="27" fillId="3" borderId="1" xfId="2" applyFont="1" applyFill="1" applyBorder="1" applyAlignment="1">
      <alignment horizontal="center" vertical="center" wrapText="1"/>
    </xf>
    <xf numFmtId="0" fontId="27" fillId="3" borderId="6" xfId="2" applyFont="1" applyFill="1" applyBorder="1" applyAlignment="1">
      <alignment horizontal="center" vertical="center" wrapText="1"/>
    </xf>
    <xf numFmtId="0" fontId="27" fillId="3" borderId="5" xfId="2" applyFont="1" applyFill="1" applyBorder="1" applyAlignment="1">
      <alignment horizontal="center" vertical="center" wrapText="1"/>
    </xf>
    <xf numFmtId="0" fontId="27" fillId="3" borderId="8" xfId="2" applyFont="1" applyFill="1" applyBorder="1" applyAlignment="1">
      <alignment horizontal="center" vertical="center" wrapText="1"/>
    </xf>
    <xf numFmtId="0" fontId="27" fillId="3" borderId="10" xfId="2" applyFont="1" applyFill="1" applyBorder="1" applyAlignment="1">
      <alignment horizontal="center" vertical="center" wrapText="1"/>
    </xf>
    <xf numFmtId="0" fontId="27" fillId="3" borderId="13" xfId="2" applyFont="1" applyFill="1" applyBorder="1" applyAlignment="1">
      <alignment horizontal="center" vertical="center" wrapText="1"/>
    </xf>
    <xf numFmtId="0" fontId="27" fillId="3" borderId="15" xfId="2" applyFont="1" applyFill="1" applyBorder="1" applyAlignment="1">
      <alignment horizontal="center" vertical="center" wrapText="1"/>
    </xf>
    <xf numFmtId="0" fontId="27" fillId="3" borderId="1" xfId="2" applyFont="1" applyFill="1" applyBorder="1" applyAlignment="1">
      <alignment horizontal="center" textRotation="90" wrapText="1"/>
    </xf>
    <xf numFmtId="0" fontId="27" fillId="3" borderId="6" xfId="2" applyFont="1" applyFill="1" applyBorder="1" applyAlignment="1">
      <alignment horizontal="center" textRotation="90" wrapText="1"/>
    </xf>
    <xf numFmtId="0" fontId="27" fillId="3" borderId="5" xfId="2" applyFont="1" applyFill="1" applyBorder="1" applyAlignment="1">
      <alignment horizontal="center" textRotation="90" wrapText="1"/>
    </xf>
    <xf numFmtId="0" fontId="32" fillId="0" borderId="1" xfId="3" applyFont="1" applyFill="1" applyBorder="1" applyAlignment="1">
      <alignment horizontal="right" vertical="top"/>
    </xf>
    <xf numFmtId="0" fontId="32" fillId="0" borderId="5" xfId="3" applyFont="1" applyFill="1" applyBorder="1" applyAlignment="1">
      <alignment horizontal="right" vertical="top"/>
    </xf>
    <xf numFmtId="0" fontId="32" fillId="0" borderId="1" xfId="3" applyFont="1" applyFill="1" applyBorder="1" applyAlignment="1">
      <alignment horizontal="left" vertical="top"/>
    </xf>
    <xf numFmtId="0" fontId="32" fillId="0" borderId="6" xfId="3" applyFont="1" applyFill="1" applyBorder="1" applyAlignment="1">
      <alignment horizontal="left" vertical="top"/>
    </xf>
    <xf numFmtId="0" fontId="32" fillId="0" borderId="5" xfId="3" applyFont="1" applyFill="1" applyBorder="1" applyAlignment="1">
      <alignment horizontal="left" vertical="top"/>
    </xf>
    <xf numFmtId="0" fontId="32" fillId="0" borderId="1" xfId="3" applyFont="1" applyFill="1" applyBorder="1" applyAlignment="1">
      <alignment horizontal="center"/>
    </xf>
    <xf numFmtId="0" fontId="32" fillId="0" borderId="6" xfId="3" applyFont="1" applyFill="1" applyBorder="1" applyAlignment="1">
      <alignment horizontal="center"/>
    </xf>
    <xf numFmtId="0" fontId="32" fillId="0" borderId="5" xfId="3" applyFont="1" applyFill="1" applyBorder="1" applyAlignment="1">
      <alignment horizontal="center"/>
    </xf>
    <xf numFmtId="0" fontId="32" fillId="0" borderId="8" xfId="3" applyFont="1" applyFill="1" applyBorder="1" applyAlignment="1">
      <alignment horizontal="center"/>
    </xf>
    <xf numFmtId="0" fontId="32" fillId="0" borderId="9" xfId="3" applyFont="1" applyFill="1" applyBorder="1" applyAlignment="1">
      <alignment horizontal="center"/>
    </xf>
    <xf numFmtId="0" fontId="32" fillId="0" borderId="10" xfId="3" applyFont="1" applyFill="1" applyBorder="1" applyAlignment="1">
      <alignment horizontal="center"/>
    </xf>
    <xf numFmtId="0" fontId="32" fillId="0" borderId="11" xfId="3" applyFont="1" applyFill="1" applyBorder="1" applyAlignment="1">
      <alignment horizontal="center"/>
    </xf>
    <xf numFmtId="0" fontId="32" fillId="0" borderId="0" xfId="3" applyFont="1" applyFill="1" applyBorder="1" applyAlignment="1">
      <alignment horizontal="center"/>
    </xf>
    <xf numFmtId="0" fontId="32" fillId="0" borderId="12" xfId="3" applyFont="1" applyFill="1" applyBorder="1" applyAlignment="1">
      <alignment horizontal="center"/>
    </xf>
    <xf numFmtId="0" fontId="32" fillId="0" borderId="13" xfId="3" applyFont="1" applyFill="1" applyBorder="1" applyAlignment="1">
      <alignment horizontal="center"/>
    </xf>
    <xf numFmtId="0" fontId="32" fillId="0" borderId="14" xfId="3" applyFont="1" applyFill="1" applyBorder="1" applyAlignment="1">
      <alignment horizontal="center"/>
    </xf>
    <xf numFmtId="0" fontId="32" fillId="0" borderId="15" xfId="3" applyFont="1" applyFill="1" applyBorder="1" applyAlignment="1">
      <alignment horizontal="center"/>
    </xf>
    <xf numFmtId="49" fontId="32" fillId="0" borderId="1" xfId="3" applyNumberFormat="1" applyFont="1" applyFill="1" applyBorder="1" applyAlignment="1">
      <alignment horizontal="center" vertical="center"/>
    </xf>
    <xf numFmtId="49" fontId="32" fillId="0" borderId="6" xfId="3" applyNumberFormat="1" applyFont="1" applyFill="1" applyBorder="1" applyAlignment="1">
      <alignment horizontal="center" vertical="center"/>
    </xf>
    <xf numFmtId="49" fontId="32" fillId="0" borderId="5" xfId="3" applyNumberFormat="1" applyFont="1" applyFill="1" applyBorder="1" applyAlignment="1">
      <alignment horizontal="center" vertical="center"/>
    </xf>
    <xf numFmtId="0" fontId="32" fillId="0" borderId="1" xfId="3" applyFont="1" applyFill="1" applyBorder="1" applyAlignment="1">
      <alignment horizontal="left" vertical="top" wrapText="1"/>
    </xf>
    <xf numFmtId="0" fontId="32" fillId="0" borderId="6" xfId="3" applyFont="1" applyFill="1" applyBorder="1" applyAlignment="1">
      <alignment horizontal="left" vertical="top" wrapText="1"/>
    </xf>
    <xf numFmtId="0" fontId="32" fillId="0" borderId="5" xfId="3" applyFont="1" applyFill="1" applyBorder="1" applyAlignment="1">
      <alignment horizontal="left" vertical="top" wrapText="1"/>
    </xf>
    <xf numFmtId="0" fontId="32" fillId="0" borderId="3" xfId="0" applyFont="1" applyFill="1" applyBorder="1" applyAlignment="1">
      <alignment horizontal="left" vertical="center" wrapText="1"/>
    </xf>
    <xf numFmtId="0" fontId="32" fillId="0" borderId="4" xfId="0" applyFont="1" applyFill="1" applyBorder="1" applyAlignment="1">
      <alignment horizontal="left" vertical="center" wrapText="1"/>
    </xf>
    <xf numFmtId="0" fontId="32" fillId="0" borderId="7" xfId="0" applyFont="1" applyFill="1" applyBorder="1" applyAlignment="1">
      <alignment horizontal="left" vertical="center" wrapText="1"/>
    </xf>
    <xf numFmtId="0" fontId="32" fillId="0" borderId="1" xfId="3" applyFont="1" applyFill="1" applyBorder="1" applyAlignment="1">
      <alignment horizontal="center" vertical="center"/>
    </xf>
    <xf numFmtId="0" fontId="32" fillId="0" borderId="6" xfId="3" applyFont="1" applyFill="1" applyBorder="1" applyAlignment="1">
      <alignment horizontal="center" vertical="center"/>
    </xf>
    <xf numFmtId="0" fontId="32" fillId="0" borderId="5" xfId="3" applyFont="1" applyFill="1" applyBorder="1" applyAlignment="1">
      <alignment horizontal="center" vertical="center"/>
    </xf>
    <xf numFmtId="0" fontId="32" fillId="0" borderId="6" xfId="3" applyFont="1" applyFill="1" applyBorder="1" applyAlignment="1">
      <alignment horizontal="right" vertical="top"/>
    </xf>
    <xf numFmtId="0" fontId="6" fillId="0" borderId="14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 wrapText="1"/>
    </xf>
    <xf numFmtId="0" fontId="32" fillId="0" borderId="5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 wrapText="1"/>
    </xf>
    <xf numFmtId="0" fontId="32" fillId="0" borderId="7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right" vertical="top" wrapText="1"/>
    </xf>
    <xf numFmtId="0" fontId="32" fillId="0" borderId="5" xfId="0" applyFont="1" applyBorder="1" applyAlignment="1">
      <alignment horizontal="right" vertical="top" wrapText="1"/>
    </xf>
    <xf numFmtId="0" fontId="32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top" wrapText="1"/>
    </xf>
    <xf numFmtId="0" fontId="32" fillId="0" borderId="1" xfId="0" applyFont="1" applyBorder="1" applyAlignment="1">
      <alignment horizontal="left" vertical="top" wrapText="1"/>
    </xf>
    <xf numFmtId="0" fontId="32" fillId="0" borderId="5" xfId="0" applyFont="1" applyBorder="1" applyAlignment="1">
      <alignment horizontal="left" vertical="top" wrapText="1"/>
    </xf>
    <xf numFmtId="4" fontId="32" fillId="0" borderId="1" xfId="0" applyNumberFormat="1" applyFont="1" applyBorder="1" applyAlignment="1">
      <alignment horizontal="right" vertical="top" wrapText="1"/>
    </xf>
    <xf numFmtId="4" fontId="32" fillId="0" borderId="5" xfId="0" applyNumberFormat="1" applyFont="1" applyBorder="1" applyAlignment="1">
      <alignment horizontal="right" vertical="top" wrapText="1"/>
    </xf>
    <xf numFmtId="16" fontId="32" fillId="0" borderId="2" xfId="0" applyNumberFormat="1" applyFont="1" applyBorder="1" applyAlignment="1">
      <alignment horizontal="center" vertical="center" wrapText="1"/>
    </xf>
    <xf numFmtId="0" fontId="32" fillId="0" borderId="6" xfId="0" applyFont="1" applyBorder="1" applyAlignment="1">
      <alignment horizontal="right" vertical="top" wrapText="1"/>
    </xf>
    <xf numFmtId="14" fontId="32" fillId="0" borderId="2" xfId="0" applyNumberFormat="1" applyFont="1" applyBorder="1" applyAlignment="1">
      <alignment horizontal="center" vertical="center" wrapText="1"/>
    </xf>
    <xf numFmtId="0" fontId="32" fillId="0" borderId="6" xfId="0" applyFont="1" applyBorder="1" applyAlignment="1">
      <alignment horizontal="left" vertical="top" wrapText="1"/>
    </xf>
    <xf numFmtId="4" fontId="32" fillId="0" borderId="6" xfId="0" applyNumberFormat="1" applyFont="1" applyBorder="1" applyAlignment="1">
      <alignment horizontal="right" vertical="top" wrapText="1"/>
    </xf>
    <xf numFmtId="0" fontId="6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14" xfId="0" applyFont="1" applyBorder="1" applyAlignment="1">
      <alignment horizontal="center" vertical="center"/>
    </xf>
  </cellXfs>
  <cellStyles count="4">
    <cellStyle name="Обычный" xfId="0" builtinId="0"/>
    <cellStyle name="Обычный 11" xfId="3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aybedaAV\Desktop\&#1048;&#1079;&#1084;&#1077;&#1085;&#1077;&#1085;&#1080;&#1103;%20&#1074;%20&#1059;&#1048;&#1046;&#1055;\&#1059;&#1048;&#1046;&#1055;%202014-2018%20-%20&#1080;&#1079;&#1084;&#1077;&#1085;&#1077;&#1085;&#1080;&#1103;%20&#1057;&#1042;&#1054;&#1044;%20%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1(3.1)"/>
      <sheetName val="1-1 (3.2)"/>
      <sheetName val="1-2"/>
      <sheetName val="1-3"/>
      <sheetName val="1-4"/>
      <sheetName val="2-1 (3.1)"/>
      <sheetName val="2-1 (3.2)"/>
      <sheetName val="2-2"/>
      <sheetName val="2-3"/>
      <sheetName val="2-4"/>
      <sheetName val="3-1 (3.1)"/>
      <sheetName val="3-1 (3.2)"/>
      <sheetName val="3-1 (дет-ция)"/>
      <sheetName val="4-1 (3.1)"/>
      <sheetName val="4-1 (3.2)"/>
      <sheetName val="5-1 (3.1)"/>
      <sheetName val="5-1 (3.2)"/>
      <sheetName val="6 -1 (3.1)"/>
      <sheetName val="6 -1 (3.2)"/>
      <sheetName val="7-1 (3.1)"/>
      <sheetName val="7-1 (3.2)"/>
      <sheetName val="7-1 (дет-ция)"/>
      <sheetName val="8-1 (3.1)"/>
      <sheetName val="8-1 (3.2)"/>
      <sheetName val="СВОД"/>
      <sheetName val="к пояснительной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64">
          <cell r="H164">
            <v>3463</v>
          </cell>
        </row>
      </sheetData>
      <sheetData sheetId="8" refreshError="1">
        <row r="195">
          <cell r="H195">
            <v>4859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zoomScale="75" zoomScaleNormal="75" workbookViewId="0">
      <selection activeCell="J4" sqref="J4"/>
    </sheetView>
  </sheetViews>
  <sheetFormatPr defaultRowHeight="15" x14ac:dyDescent="0.25"/>
  <cols>
    <col min="1" max="1" width="4.7109375" customWidth="1"/>
    <col min="2" max="2" width="52.5703125" customWidth="1"/>
    <col min="3" max="3" width="9.28515625" customWidth="1"/>
    <col min="4" max="4" width="10.140625" customWidth="1"/>
    <col min="5" max="6" width="10.140625" bestFit="1" customWidth="1"/>
    <col min="8" max="8" width="16.5703125" customWidth="1"/>
    <col min="10" max="10" width="8.42578125" customWidth="1"/>
    <col min="12" max="12" width="26.28515625" customWidth="1"/>
  </cols>
  <sheetData>
    <row r="1" spans="1:12" ht="18.75" x14ac:dyDescent="0.3">
      <c r="I1" s="6"/>
      <c r="J1" s="7" t="s">
        <v>40</v>
      </c>
      <c r="K1" s="8"/>
      <c r="L1" s="4"/>
    </row>
    <row r="2" spans="1:12" ht="18.75" x14ac:dyDescent="0.3">
      <c r="I2" s="6"/>
      <c r="J2" s="7" t="s">
        <v>41</v>
      </c>
      <c r="K2" s="8"/>
      <c r="L2" s="4"/>
    </row>
    <row r="3" spans="1:12" ht="18.75" x14ac:dyDescent="0.3">
      <c r="I3" s="6"/>
      <c r="J3" s="7" t="s">
        <v>42</v>
      </c>
      <c r="K3" s="8"/>
      <c r="L3" s="4"/>
    </row>
    <row r="4" spans="1:12" ht="18.75" x14ac:dyDescent="0.3">
      <c r="I4" s="6"/>
      <c r="J4" s="7" t="s">
        <v>608</v>
      </c>
      <c r="K4" s="8"/>
      <c r="L4" s="4"/>
    </row>
    <row r="5" spans="1:12" ht="19.5" customHeight="1" x14ac:dyDescent="0.25">
      <c r="J5" s="4"/>
    </row>
    <row r="6" spans="1:12" x14ac:dyDescent="0.25">
      <c r="A6" s="256" t="s">
        <v>0</v>
      </c>
      <c r="B6" s="256"/>
      <c r="C6" s="256"/>
      <c r="D6" s="256"/>
      <c r="E6" s="256"/>
      <c r="F6" s="256"/>
      <c r="G6" s="256"/>
      <c r="H6" s="256"/>
      <c r="I6" s="256"/>
      <c r="J6" s="256"/>
      <c r="K6" s="256"/>
      <c r="L6" s="256"/>
    </row>
    <row r="7" spans="1:12" ht="9.75" customHeight="1" x14ac:dyDescent="0.25">
      <c r="A7" s="257"/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</row>
    <row r="8" spans="1:12" ht="15.75" x14ac:dyDescent="0.25">
      <c r="A8" s="258" t="s">
        <v>1</v>
      </c>
      <c r="B8" s="260" t="s">
        <v>2</v>
      </c>
      <c r="C8" s="261" t="s">
        <v>3</v>
      </c>
      <c r="D8" s="260" t="s">
        <v>4</v>
      </c>
      <c r="E8" s="263" t="s">
        <v>5</v>
      </c>
      <c r="F8" s="264"/>
      <c r="G8" s="264"/>
      <c r="H8" s="263" t="s">
        <v>6</v>
      </c>
      <c r="I8" s="264"/>
      <c r="J8" s="264"/>
      <c r="K8" s="264"/>
      <c r="L8" s="260" t="s">
        <v>7</v>
      </c>
    </row>
    <row r="9" spans="1:12" ht="60" customHeight="1" x14ac:dyDescent="0.25">
      <c r="A9" s="259"/>
      <c r="B9" s="260"/>
      <c r="C9" s="262"/>
      <c r="D9" s="260"/>
      <c r="E9" s="1" t="s">
        <v>8</v>
      </c>
      <c r="F9" s="1" t="s">
        <v>9</v>
      </c>
      <c r="G9" s="1" t="s">
        <v>10</v>
      </c>
      <c r="H9" s="1" t="s">
        <v>11</v>
      </c>
      <c r="I9" s="1" t="s">
        <v>12</v>
      </c>
      <c r="J9" s="1" t="s">
        <v>9</v>
      </c>
      <c r="K9" s="1" t="s">
        <v>10</v>
      </c>
      <c r="L9" s="260"/>
    </row>
    <row r="10" spans="1:12" ht="15.75" x14ac:dyDescent="0.25">
      <c r="A10" s="1">
        <v>1</v>
      </c>
      <c r="B10" s="1">
        <v>2</v>
      </c>
      <c r="C10" s="1">
        <v>3</v>
      </c>
      <c r="D10" s="1">
        <v>4</v>
      </c>
      <c r="E10" s="1">
        <v>5</v>
      </c>
      <c r="F10" s="1">
        <v>6</v>
      </c>
      <c r="G10" s="1">
        <v>7</v>
      </c>
      <c r="H10" s="1">
        <v>8</v>
      </c>
      <c r="I10" s="1">
        <v>9</v>
      </c>
      <c r="J10" s="1">
        <v>10</v>
      </c>
      <c r="K10" s="1">
        <v>11</v>
      </c>
      <c r="L10" s="1">
        <v>12</v>
      </c>
    </row>
    <row r="11" spans="1:12" ht="19.5" customHeight="1" x14ac:dyDescent="0.25">
      <c r="A11" s="271" t="s">
        <v>13</v>
      </c>
      <c r="B11" s="272"/>
      <c r="C11" s="272"/>
      <c r="D11" s="272"/>
      <c r="E11" s="272"/>
      <c r="F11" s="272"/>
      <c r="G11" s="272"/>
      <c r="H11" s="272"/>
      <c r="I11" s="272"/>
      <c r="J11" s="272"/>
      <c r="K11" s="272"/>
      <c r="L11" s="273"/>
    </row>
    <row r="12" spans="1:12" ht="15.75" x14ac:dyDescent="0.25">
      <c r="A12" s="274" t="s">
        <v>14</v>
      </c>
      <c r="B12" s="275" t="s">
        <v>15</v>
      </c>
      <c r="C12" s="275" t="s">
        <v>16</v>
      </c>
      <c r="D12" s="17" t="s">
        <v>17</v>
      </c>
      <c r="E12" s="10">
        <f>E24</f>
        <v>63841.1</v>
      </c>
      <c r="F12" s="10">
        <f>F24</f>
        <v>29341.1</v>
      </c>
      <c r="G12" s="11">
        <f>G15+G21</f>
        <v>34500</v>
      </c>
      <c r="H12" s="278" t="s">
        <v>18</v>
      </c>
      <c r="I12" s="281">
        <v>188</v>
      </c>
      <c r="J12" s="284">
        <v>477</v>
      </c>
      <c r="K12" s="284">
        <v>165</v>
      </c>
      <c r="L12" s="287" t="s">
        <v>19</v>
      </c>
    </row>
    <row r="13" spans="1:12" ht="15.75" x14ac:dyDescent="0.25">
      <c r="A13" s="274"/>
      <c r="B13" s="276"/>
      <c r="C13" s="276"/>
      <c r="D13" s="17" t="s">
        <v>20</v>
      </c>
      <c r="E13" s="11">
        <f>SUM(F13:G13)</f>
        <v>45936.7</v>
      </c>
      <c r="F13" s="11">
        <v>45936.7</v>
      </c>
      <c r="G13" s="12">
        <v>0</v>
      </c>
      <c r="H13" s="279"/>
      <c r="I13" s="282"/>
      <c r="J13" s="285"/>
      <c r="K13" s="285"/>
      <c r="L13" s="288"/>
    </row>
    <row r="14" spans="1:12" ht="37.5" customHeight="1" x14ac:dyDescent="0.25">
      <c r="A14" s="274"/>
      <c r="B14" s="277"/>
      <c r="C14" s="277"/>
      <c r="D14" s="17" t="s">
        <v>21</v>
      </c>
      <c r="E14" s="11">
        <f>F14</f>
        <v>36159.5</v>
      </c>
      <c r="F14" s="11">
        <v>36159.5</v>
      </c>
      <c r="G14" s="12">
        <v>0</v>
      </c>
      <c r="H14" s="280"/>
      <c r="I14" s="283"/>
      <c r="J14" s="286"/>
      <c r="K14" s="286"/>
      <c r="L14" s="289"/>
    </row>
    <row r="15" spans="1:12" ht="100.5" customHeight="1" x14ac:dyDescent="0.25">
      <c r="A15" s="5" t="s">
        <v>22</v>
      </c>
      <c r="B15" s="9" t="s">
        <v>23</v>
      </c>
      <c r="C15" s="275" t="s">
        <v>16</v>
      </c>
      <c r="D15" s="17" t="s">
        <v>17</v>
      </c>
      <c r="E15" s="11">
        <f>F15+G15</f>
        <v>11633.5</v>
      </c>
      <c r="F15" s="13">
        <v>11633.5</v>
      </c>
      <c r="G15" s="13">
        <v>0</v>
      </c>
      <c r="H15" s="268" t="s">
        <v>24</v>
      </c>
      <c r="I15" s="265">
        <v>8914.7000000000007</v>
      </c>
      <c r="J15" s="265">
        <v>0</v>
      </c>
      <c r="K15" s="265">
        <v>0</v>
      </c>
      <c r="L15" s="268" t="s">
        <v>25</v>
      </c>
    </row>
    <row r="16" spans="1:12" ht="99" customHeight="1" x14ac:dyDescent="0.25">
      <c r="A16" s="2" t="s">
        <v>26</v>
      </c>
      <c r="B16" s="3" t="s">
        <v>27</v>
      </c>
      <c r="C16" s="276"/>
      <c r="D16" s="17" t="s">
        <v>20</v>
      </c>
      <c r="E16" s="11">
        <f>F16+G16</f>
        <v>45936.7</v>
      </c>
      <c r="F16" s="13">
        <f>F13</f>
        <v>45936.7</v>
      </c>
      <c r="G16" s="13">
        <v>0</v>
      </c>
      <c r="H16" s="269"/>
      <c r="I16" s="266"/>
      <c r="J16" s="266"/>
      <c r="K16" s="266"/>
      <c r="L16" s="269"/>
    </row>
    <row r="17" spans="1:12" ht="112.5" customHeight="1" x14ac:dyDescent="0.25">
      <c r="A17" s="2" t="s">
        <v>28</v>
      </c>
      <c r="B17" s="3" t="s">
        <v>29</v>
      </c>
      <c r="C17" s="277"/>
      <c r="D17" s="17" t="s">
        <v>21</v>
      </c>
      <c r="E17" s="11">
        <f>F17+G17</f>
        <v>36159.5</v>
      </c>
      <c r="F17" s="13">
        <f>F14</f>
        <v>36159.5</v>
      </c>
      <c r="G17" s="13">
        <v>0</v>
      </c>
      <c r="H17" s="270"/>
      <c r="I17" s="267"/>
      <c r="J17" s="267"/>
      <c r="K17" s="267"/>
      <c r="L17" s="270"/>
    </row>
    <row r="18" spans="1:12" ht="15.75" x14ac:dyDescent="0.25">
      <c r="A18" s="258" t="s">
        <v>30</v>
      </c>
      <c r="B18" s="321" t="s">
        <v>31</v>
      </c>
      <c r="C18" s="275" t="s">
        <v>16</v>
      </c>
      <c r="D18" s="17" t="s">
        <v>17</v>
      </c>
      <c r="E18" s="290" t="s">
        <v>32</v>
      </c>
      <c r="F18" s="291"/>
      <c r="G18" s="292"/>
      <c r="H18" s="268" t="s">
        <v>33</v>
      </c>
      <c r="I18" s="299">
        <v>86</v>
      </c>
      <c r="J18" s="312">
        <v>242</v>
      </c>
      <c r="K18" s="312">
        <v>58</v>
      </c>
      <c r="L18" s="268" t="s">
        <v>25</v>
      </c>
    </row>
    <row r="19" spans="1:12" ht="15.75" x14ac:dyDescent="0.25">
      <c r="A19" s="320"/>
      <c r="B19" s="322"/>
      <c r="C19" s="276"/>
      <c r="D19" s="17" t="s">
        <v>20</v>
      </c>
      <c r="E19" s="293"/>
      <c r="F19" s="294"/>
      <c r="G19" s="295"/>
      <c r="H19" s="269"/>
      <c r="I19" s="300"/>
      <c r="J19" s="313"/>
      <c r="K19" s="313"/>
      <c r="L19" s="269"/>
    </row>
    <row r="20" spans="1:12" ht="35.25" customHeight="1" x14ac:dyDescent="0.25">
      <c r="A20" s="259"/>
      <c r="B20" s="323"/>
      <c r="C20" s="277"/>
      <c r="D20" s="17" t="s">
        <v>21</v>
      </c>
      <c r="E20" s="296"/>
      <c r="F20" s="297"/>
      <c r="G20" s="298"/>
      <c r="H20" s="270"/>
      <c r="I20" s="301"/>
      <c r="J20" s="314"/>
      <c r="K20" s="314"/>
      <c r="L20" s="270"/>
    </row>
    <row r="21" spans="1:12" ht="15.75" x14ac:dyDescent="0.25">
      <c r="A21" s="315" t="s">
        <v>34</v>
      </c>
      <c r="B21" s="318" t="s">
        <v>35</v>
      </c>
      <c r="C21" s="275" t="s">
        <v>16</v>
      </c>
      <c r="D21" s="17" t="s">
        <v>17</v>
      </c>
      <c r="E21" s="11">
        <f>F21+G21</f>
        <v>52207.6</v>
      </c>
      <c r="F21" s="13">
        <v>17707.599999999999</v>
      </c>
      <c r="G21" s="13">
        <v>34500</v>
      </c>
      <c r="H21" s="287" t="s">
        <v>36</v>
      </c>
      <c r="I21" s="319">
        <v>0</v>
      </c>
      <c r="J21" s="284">
        <v>15</v>
      </c>
      <c r="K21" s="284">
        <v>28</v>
      </c>
      <c r="L21" s="287" t="s">
        <v>37</v>
      </c>
    </row>
    <row r="22" spans="1:12" ht="15.75" x14ac:dyDescent="0.25">
      <c r="A22" s="316"/>
      <c r="B22" s="318"/>
      <c r="C22" s="276"/>
      <c r="D22" s="17" t="s">
        <v>20</v>
      </c>
      <c r="E22" s="11">
        <f t="shared" ref="E22:E26" si="0">F22+G22</f>
        <v>0</v>
      </c>
      <c r="F22" s="13">
        <v>0</v>
      </c>
      <c r="G22" s="13">
        <v>0</v>
      </c>
      <c r="H22" s="288"/>
      <c r="I22" s="282"/>
      <c r="J22" s="285"/>
      <c r="K22" s="285"/>
      <c r="L22" s="288"/>
    </row>
    <row r="23" spans="1:12" ht="32.25" customHeight="1" x14ac:dyDescent="0.25">
      <c r="A23" s="317"/>
      <c r="B23" s="318"/>
      <c r="C23" s="277"/>
      <c r="D23" s="17" t="s">
        <v>21</v>
      </c>
      <c r="E23" s="11">
        <f t="shared" si="0"/>
        <v>0</v>
      </c>
      <c r="F23" s="13">
        <v>0</v>
      </c>
      <c r="G23" s="13">
        <v>0</v>
      </c>
      <c r="H23" s="289"/>
      <c r="I23" s="283"/>
      <c r="J23" s="286"/>
      <c r="K23" s="286"/>
      <c r="L23" s="289"/>
    </row>
    <row r="24" spans="1:12" ht="15.75" x14ac:dyDescent="0.25">
      <c r="A24" s="302" t="s">
        <v>38</v>
      </c>
      <c r="B24" s="303"/>
      <c r="C24" s="304"/>
      <c r="D24" s="18" t="s">
        <v>17</v>
      </c>
      <c r="E24" s="14">
        <f t="shared" si="0"/>
        <v>63841.1</v>
      </c>
      <c r="F24" s="15">
        <f>F15+F21</f>
        <v>29341.1</v>
      </c>
      <c r="G24" s="15">
        <f>G15+G21</f>
        <v>34500</v>
      </c>
      <c r="H24" s="311"/>
      <c r="I24" s="311"/>
      <c r="J24" s="311"/>
      <c r="K24" s="311"/>
      <c r="L24" s="311"/>
    </row>
    <row r="25" spans="1:12" ht="15.75" x14ac:dyDescent="0.25">
      <c r="A25" s="305"/>
      <c r="B25" s="306"/>
      <c r="C25" s="307"/>
      <c r="D25" s="17" t="s">
        <v>20</v>
      </c>
      <c r="E25" s="11">
        <f t="shared" si="0"/>
        <v>45936.7</v>
      </c>
      <c r="F25" s="13">
        <f>F16</f>
        <v>45936.7</v>
      </c>
      <c r="G25" s="13">
        <v>0</v>
      </c>
      <c r="H25" s="311"/>
      <c r="I25" s="311"/>
      <c r="J25" s="311"/>
      <c r="K25" s="311"/>
      <c r="L25" s="311"/>
    </row>
    <row r="26" spans="1:12" ht="15.75" x14ac:dyDescent="0.25">
      <c r="A26" s="305"/>
      <c r="B26" s="306"/>
      <c r="C26" s="307"/>
      <c r="D26" s="17" t="s">
        <v>21</v>
      </c>
      <c r="E26" s="11">
        <f t="shared" si="0"/>
        <v>36159.5</v>
      </c>
      <c r="F26" s="16">
        <f>F17</f>
        <v>36159.5</v>
      </c>
      <c r="G26" s="13">
        <v>0</v>
      </c>
      <c r="H26" s="311"/>
      <c r="I26" s="311"/>
      <c r="J26" s="311"/>
      <c r="K26" s="311"/>
      <c r="L26" s="311"/>
    </row>
    <row r="27" spans="1:12" ht="15.75" x14ac:dyDescent="0.25">
      <c r="A27" s="308"/>
      <c r="B27" s="309"/>
      <c r="C27" s="310"/>
      <c r="D27" s="17" t="s">
        <v>38</v>
      </c>
      <c r="E27" s="11">
        <f>F27+G27</f>
        <v>145937.29999999999</v>
      </c>
      <c r="F27" s="13">
        <f>SUM(F24:F26)</f>
        <v>111437.29999999999</v>
      </c>
      <c r="G27" s="13">
        <f>SUM(G24:G26)</f>
        <v>34500</v>
      </c>
      <c r="H27" s="311"/>
      <c r="I27" s="311"/>
      <c r="J27" s="311"/>
      <c r="K27" s="311"/>
      <c r="L27" s="311"/>
    </row>
    <row r="29" spans="1:12" x14ac:dyDescent="0.25">
      <c r="F29" s="4" t="s">
        <v>39</v>
      </c>
      <c r="G29" s="4"/>
    </row>
  </sheetData>
  <mergeCells count="42">
    <mergeCell ref="L21:L23"/>
    <mergeCell ref="A24:C27"/>
    <mergeCell ref="H24:L27"/>
    <mergeCell ref="J18:J20"/>
    <mergeCell ref="K18:K20"/>
    <mergeCell ref="L18:L20"/>
    <mergeCell ref="A21:A23"/>
    <mergeCell ref="B21:B23"/>
    <mergeCell ref="C21:C23"/>
    <mergeCell ref="H21:H23"/>
    <mergeCell ref="I21:I23"/>
    <mergeCell ref="J21:J23"/>
    <mergeCell ref="K21:K23"/>
    <mergeCell ref="A18:A20"/>
    <mergeCell ref="B18:B20"/>
    <mergeCell ref="C18:C20"/>
    <mergeCell ref="E18:G20"/>
    <mergeCell ref="H18:H20"/>
    <mergeCell ref="I18:I20"/>
    <mergeCell ref="C15:C17"/>
    <mergeCell ref="H15:H17"/>
    <mergeCell ref="I15:I17"/>
    <mergeCell ref="J15:J17"/>
    <mergeCell ref="K15:K17"/>
    <mergeCell ref="L15:L17"/>
    <mergeCell ref="A11:L11"/>
    <mergeCell ref="A12:A14"/>
    <mergeCell ref="B12:B14"/>
    <mergeCell ref="C12:C14"/>
    <mergeCell ref="H12:H14"/>
    <mergeCell ref="I12:I14"/>
    <mergeCell ref="J12:J14"/>
    <mergeCell ref="K12:K14"/>
    <mergeCell ref="L12:L14"/>
    <mergeCell ref="A6:L7"/>
    <mergeCell ref="A8:A9"/>
    <mergeCell ref="B8:B9"/>
    <mergeCell ref="C8:C9"/>
    <mergeCell ref="D8:D9"/>
    <mergeCell ref="E8:G8"/>
    <mergeCell ref="H8:K8"/>
    <mergeCell ref="L8:L9"/>
  </mergeCells>
  <pageMargins left="0.70866141732283472" right="0.70866141732283472" top="0.74803149606299213" bottom="0.74803149606299213" header="0.31496062992125984" footer="0.31496062992125984"/>
  <pageSetup paperSize="9" scale="74" fitToHeight="0" orientation="landscape" useFirstPageNumber="1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0"/>
  <sheetViews>
    <sheetView topLeftCell="H1" workbookViewId="0">
      <selection activeCell="Q4" sqref="Q4"/>
    </sheetView>
  </sheetViews>
  <sheetFormatPr defaultRowHeight="15" x14ac:dyDescent="0.25"/>
  <cols>
    <col min="2" max="2" width="45.85546875" customWidth="1"/>
    <col min="18" max="18" width="10.140625" customWidth="1"/>
    <col min="19" max="19" width="10.28515625" customWidth="1"/>
  </cols>
  <sheetData>
    <row r="1" spans="1:19" ht="18.75" x14ac:dyDescent="0.3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P1" s="6"/>
      <c r="Q1" s="7" t="s">
        <v>43</v>
      </c>
      <c r="R1" s="8"/>
      <c r="S1" s="4"/>
    </row>
    <row r="2" spans="1:19" ht="18.75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P2" s="6"/>
      <c r="Q2" s="7" t="s">
        <v>41</v>
      </c>
      <c r="R2" s="8"/>
      <c r="S2" s="4"/>
    </row>
    <row r="3" spans="1:19" ht="18.75" x14ac:dyDescent="0.3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P3" s="6"/>
      <c r="Q3" s="7" t="s">
        <v>42</v>
      </c>
      <c r="R3" s="8"/>
      <c r="S3" s="4"/>
    </row>
    <row r="4" spans="1:19" ht="18.75" x14ac:dyDescent="0.3">
      <c r="P4" s="6"/>
      <c r="Q4" s="7" t="s">
        <v>608</v>
      </c>
      <c r="R4" s="8"/>
      <c r="S4" s="4"/>
    </row>
    <row r="5" spans="1:19" ht="18.75" x14ac:dyDescent="0.25">
      <c r="A5" s="336" t="s">
        <v>44</v>
      </c>
      <c r="B5" s="336"/>
      <c r="C5" s="336"/>
      <c r="D5" s="336"/>
      <c r="E5" s="336"/>
      <c r="F5" s="336"/>
      <c r="G5" s="336"/>
      <c r="H5" s="336"/>
      <c r="I5" s="336"/>
      <c r="J5" s="336"/>
      <c r="K5" s="336"/>
      <c r="L5" s="336"/>
      <c r="M5" s="336"/>
      <c r="N5" s="336"/>
      <c r="O5" s="336"/>
      <c r="P5" s="336"/>
      <c r="Q5" s="336"/>
      <c r="R5" s="336"/>
      <c r="S5" s="336"/>
    </row>
    <row r="6" spans="1:19" ht="59.25" customHeight="1" x14ac:dyDescent="0.25">
      <c r="A6" s="331" t="s">
        <v>45</v>
      </c>
      <c r="B6" s="331" t="s">
        <v>46</v>
      </c>
      <c r="C6" s="331" t="s">
        <v>47</v>
      </c>
      <c r="D6" s="331"/>
      <c r="E6" s="337" t="s">
        <v>48</v>
      </c>
      <c r="F6" s="337" t="s">
        <v>49</v>
      </c>
      <c r="G6" s="338" t="s">
        <v>50</v>
      </c>
      <c r="H6" s="339" t="s">
        <v>51</v>
      </c>
      <c r="I6" s="339"/>
      <c r="J6" s="339"/>
      <c r="K6" s="331" t="s">
        <v>52</v>
      </c>
      <c r="L6" s="331"/>
      <c r="M6" s="331"/>
      <c r="N6" s="332" t="s">
        <v>53</v>
      </c>
      <c r="O6" s="332"/>
      <c r="P6" s="332"/>
      <c r="Q6" s="332"/>
      <c r="R6" s="332" t="s">
        <v>54</v>
      </c>
      <c r="S6" s="332" t="s">
        <v>55</v>
      </c>
    </row>
    <row r="7" spans="1:19" x14ac:dyDescent="0.25">
      <c r="A7" s="331"/>
      <c r="B7" s="331"/>
      <c r="C7" s="331" t="s">
        <v>56</v>
      </c>
      <c r="D7" s="331" t="s">
        <v>57</v>
      </c>
      <c r="E7" s="337"/>
      <c r="F7" s="337"/>
      <c r="G7" s="338"/>
      <c r="H7" s="339" t="s">
        <v>8</v>
      </c>
      <c r="I7" s="339" t="s">
        <v>58</v>
      </c>
      <c r="J7" s="339"/>
      <c r="K7" s="331" t="s">
        <v>8</v>
      </c>
      <c r="L7" s="331" t="s">
        <v>58</v>
      </c>
      <c r="M7" s="331"/>
      <c r="N7" s="332" t="s">
        <v>59</v>
      </c>
      <c r="O7" s="332" t="s">
        <v>58</v>
      </c>
      <c r="P7" s="332"/>
      <c r="Q7" s="332"/>
      <c r="R7" s="332"/>
      <c r="S7" s="332"/>
    </row>
    <row r="8" spans="1:19" ht="117.75" customHeight="1" x14ac:dyDescent="0.25">
      <c r="A8" s="331"/>
      <c r="B8" s="331"/>
      <c r="C8" s="331"/>
      <c r="D8" s="331"/>
      <c r="E8" s="337"/>
      <c r="F8" s="337"/>
      <c r="G8" s="338"/>
      <c r="H8" s="339"/>
      <c r="I8" s="20" t="s">
        <v>60</v>
      </c>
      <c r="J8" s="20" t="s">
        <v>61</v>
      </c>
      <c r="K8" s="331"/>
      <c r="L8" s="21" t="s">
        <v>60</v>
      </c>
      <c r="M8" s="21" t="s">
        <v>61</v>
      </c>
      <c r="N8" s="332"/>
      <c r="O8" s="22" t="s">
        <v>62</v>
      </c>
      <c r="P8" s="22" t="s">
        <v>63</v>
      </c>
      <c r="Q8" s="22" t="s">
        <v>64</v>
      </c>
      <c r="R8" s="332"/>
      <c r="S8" s="332"/>
    </row>
    <row r="9" spans="1:19" ht="15" customHeight="1" x14ac:dyDescent="0.25">
      <c r="A9" s="331"/>
      <c r="B9" s="331"/>
      <c r="C9" s="331"/>
      <c r="D9" s="331"/>
      <c r="E9" s="337"/>
      <c r="F9" s="337"/>
      <c r="G9" s="23" t="s">
        <v>65</v>
      </c>
      <c r="H9" s="23" t="s">
        <v>66</v>
      </c>
      <c r="I9" s="23" t="s">
        <v>66</v>
      </c>
      <c r="J9" s="23" t="s">
        <v>66</v>
      </c>
      <c r="K9" s="24" t="s">
        <v>67</v>
      </c>
      <c r="L9" s="24" t="s">
        <v>67</v>
      </c>
      <c r="M9" s="24" t="s">
        <v>67</v>
      </c>
      <c r="N9" s="22" t="s">
        <v>68</v>
      </c>
      <c r="O9" s="22" t="s">
        <v>68</v>
      </c>
      <c r="P9" s="22" t="s">
        <v>68</v>
      </c>
      <c r="Q9" s="22" t="s">
        <v>68</v>
      </c>
      <c r="R9" s="22" t="s">
        <v>68</v>
      </c>
      <c r="S9" s="22" t="s">
        <v>68</v>
      </c>
    </row>
    <row r="10" spans="1:19" ht="12" customHeight="1" x14ac:dyDescent="0.25">
      <c r="A10" s="24">
        <v>1</v>
      </c>
      <c r="B10" s="24">
        <v>2</v>
      </c>
      <c r="C10" s="24">
        <v>3</v>
      </c>
      <c r="D10" s="24">
        <v>4</v>
      </c>
      <c r="E10" s="24">
        <v>5</v>
      </c>
      <c r="F10" s="24">
        <v>6</v>
      </c>
      <c r="G10" s="24">
        <v>7</v>
      </c>
      <c r="H10" s="24">
        <v>8</v>
      </c>
      <c r="I10" s="24">
        <v>9</v>
      </c>
      <c r="J10" s="24">
        <v>10</v>
      </c>
      <c r="K10" s="24">
        <v>11</v>
      </c>
      <c r="L10" s="24">
        <v>12</v>
      </c>
      <c r="M10" s="24">
        <v>13</v>
      </c>
      <c r="N10" s="24">
        <v>14</v>
      </c>
      <c r="O10" s="24">
        <v>15</v>
      </c>
      <c r="P10" s="24">
        <v>16</v>
      </c>
      <c r="Q10" s="24">
        <v>17</v>
      </c>
      <c r="R10" s="25">
        <v>18</v>
      </c>
      <c r="S10" s="26">
        <v>19</v>
      </c>
    </row>
    <row r="11" spans="1:19" x14ac:dyDescent="0.25">
      <c r="A11" s="333" t="s">
        <v>69</v>
      </c>
      <c r="B11" s="334"/>
      <c r="C11" s="334"/>
      <c r="D11" s="334"/>
      <c r="E11" s="334"/>
      <c r="F11" s="334"/>
      <c r="G11" s="334"/>
      <c r="H11" s="334"/>
      <c r="I11" s="334"/>
      <c r="J11" s="334"/>
      <c r="K11" s="334"/>
      <c r="L11" s="334"/>
      <c r="M11" s="334"/>
      <c r="N11" s="334"/>
      <c r="O11" s="334"/>
      <c r="P11" s="334"/>
      <c r="Q11" s="334"/>
      <c r="R11" s="334"/>
      <c r="S11" s="335"/>
    </row>
    <row r="12" spans="1:19" x14ac:dyDescent="0.25">
      <c r="A12" s="25">
        <v>1</v>
      </c>
      <c r="B12" s="27" t="s">
        <v>70</v>
      </c>
      <c r="C12" s="28">
        <v>2810</v>
      </c>
      <c r="D12" s="29">
        <v>40907</v>
      </c>
      <c r="E12" s="30" t="s">
        <v>71</v>
      </c>
      <c r="F12" s="30" t="s">
        <v>72</v>
      </c>
      <c r="G12" s="31">
        <v>8</v>
      </c>
      <c r="H12" s="32">
        <v>7</v>
      </c>
      <c r="I12" s="33">
        <v>3</v>
      </c>
      <c r="J12" s="33">
        <v>4</v>
      </c>
      <c r="K12" s="34">
        <v>137.4</v>
      </c>
      <c r="L12" s="35">
        <v>52.3</v>
      </c>
      <c r="M12" s="36">
        <v>85.1</v>
      </c>
      <c r="N12" s="36">
        <v>5633.4</v>
      </c>
      <c r="O12" s="36">
        <v>3234.1</v>
      </c>
      <c r="P12" s="36">
        <v>1447.7</v>
      </c>
      <c r="Q12" s="36">
        <v>951.6</v>
      </c>
      <c r="R12" s="35">
        <f>K12*8</f>
        <v>1099.2</v>
      </c>
      <c r="S12" s="35">
        <f>(N12+R12)*0.1845</f>
        <v>1242.1646999999998</v>
      </c>
    </row>
    <row r="13" spans="1:19" x14ac:dyDescent="0.25">
      <c r="A13" s="25">
        <v>2</v>
      </c>
      <c r="B13" s="27" t="s">
        <v>73</v>
      </c>
      <c r="C13" s="28">
        <v>2809</v>
      </c>
      <c r="D13" s="29">
        <v>40907</v>
      </c>
      <c r="E13" s="30" t="s">
        <v>71</v>
      </c>
      <c r="F13" s="30" t="s">
        <v>72</v>
      </c>
      <c r="G13" s="31">
        <v>14</v>
      </c>
      <c r="H13" s="32">
        <v>5</v>
      </c>
      <c r="I13" s="33">
        <v>3</v>
      </c>
      <c r="J13" s="33">
        <v>2</v>
      </c>
      <c r="K13" s="34">
        <v>200.4</v>
      </c>
      <c r="L13" s="35">
        <v>116.8</v>
      </c>
      <c r="M13" s="36">
        <v>83.6</v>
      </c>
      <c r="N13" s="36">
        <v>7388.2</v>
      </c>
      <c r="O13" s="36">
        <v>4241.5</v>
      </c>
      <c r="P13" s="36">
        <v>1898.7</v>
      </c>
      <c r="Q13" s="36">
        <v>1248</v>
      </c>
      <c r="R13" s="35">
        <f t="shared" ref="R13:R38" si="0">K13*8</f>
        <v>1603.2</v>
      </c>
      <c r="S13" s="35">
        <f t="shared" ref="S13:S37" si="1">(N13+R13)*0.1845</f>
        <v>1658.9132999999999</v>
      </c>
    </row>
    <row r="14" spans="1:19" x14ac:dyDescent="0.25">
      <c r="A14" s="25">
        <v>3</v>
      </c>
      <c r="B14" s="27" t="s">
        <v>74</v>
      </c>
      <c r="C14" s="28">
        <v>2808</v>
      </c>
      <c r="D14" s="29">
        <v>40907</v>
      </c>
      <c r="E14" s="30" t="s">
        <v>71</v>
      </c>
      <c r="F14" s="30" t="s">
        <v>72</v>
      </c>
      <c r="G14" s="31">
        <v>8</v>
      </c>
      <c r="H14" s="32">
        <v>8</v>
      </c>
      <c r="I14" s="33">
        <v>4</v>
      </c>
      <c r="J14" s="33">
        <v>4</v>
      </c>
      <c r="K14" s="34">
        <v>205.4</v>
      </c>
      <c r="L14" s="35">
        <v>101.7</v>
      </c>
      <c r="M14" s="36">
        <v>103.7</v>
      </c>
      <c r="N14" s="36">
        <v>8437.7999999999993</v>
      </c>
      <c r="O14" s="36">
        <v>4844.2</v>
      </c>
      <c r="P14" s="36">
        <v>2168.4</v>
      </c>
      <c r="Q14" s="36">
        <v>1425.2</v>
      </c>
      <c r="R14" s="35">
        <f t="shared" si="0"/>
        <v>1643.2</v>
      </c>
      <c r="S14" s="35">
        <f t="shared" si="1"/>
        <v>1859.9445000000001</v>
      </c>
    </row>
    <row r="15" spans="1:19" x14ac:dyDescent="0.25">
      <c r="A15" s="25">
        <v>4</v>
      </c>
      <c r="B15" s="27" t="s">
        <v>75</v>
      </c>
      <c r="C15" s="28">
        <v>2807</v>
      </c>
      <c r="D15" s="29">
        <v>40907</v>
      </c>
      <c r="E15" s="30" t="s">
        <v>71</v>
      </c>
      <c r="F15" s="37" t="s">
        <v>72</v>
      </c>
      <c r="G15" s="31">
        <v>6</v>
      </c>
      <c r="H15" s="32">
        <v>4</v>
      </c>
      <c r="I15" s="33">
        <v>1</v>
      </c>
      <c r="J15" s="33">
        <v>3</v>
      </c>
      <c r="K15" s="34">
        <v>118.2</v>
      </c>
      <c r="L15" s="35">
        <v>22.8</v>
      </c>
      <c r="M15" s="36">
        <v>95.4</v>
      </c>
      <c r="N15" s="36">
        <v>5100.3999999999996</v>
      </c>
      <c r="O15" s="36">
        <v>2928.2</v>
      </c>
      <c r="P15" s="36">
        <v>1310.7</v>
      </c>
      <c r="Q15" s="36">
        <v>861.5</v>
      </c>
      <c r="R15" s="35">
        <f t="shared" si="0"/>
        <v>945.6</v>
      </c>
      <c r="S15" s="35">
        <f t="shared" si="1"/>
        <v>1115.4870000000001</v>
      </c>
    </row>
    <row r="16" spans="1:19" x14ac:dyDescent="0.25">
      <c r="A16" s="25">
        <v>5</v>
      </c>
      <c r="B16" s="27" t="s">
        <v>76</v>
      </c>
      <c r="C16" s="28">
        <v>2830</v>
      </c>
      <c r="D16" s="29">
        <v>40907</v>
      </c>
      <c r="E16" s="30" t="s">
        <v>71</v>
      </c>
      <c r="F16" s="37" t="s">
        <v>72</v>
      </c>
      <c r="G16" s="31">
        <v>5</v>
      </c>
      <c r="H16" s="32">
        <v>1</v>
      </c>
      <c r="I16" s="33">
        <v>0</v>
      </c>
      <c r="J16" s="33">
        <v>1</v>
      </c>
      <c r="K16" s="34">
        <v>18.8</v>
      </c>
      <c r="L16" s="35">
        <v>0</v>
      </c>
      <c r="M16" s="36">
        <v>18.8</v>
      </c>
      <c r="N16" s="36">
        <v>528.9</v>
      </c>
      <c r="O16" s="36">
        <v>303.7</v>
      </c>
      <c r="P16" s="36">
        <v>135.9</v>
      </c>
      <c r="Q16" s="36">
        <v>89.3</v>
      </c>
      <c r="R16" s="35">
        <f t="shared" si="0"/>
        <v>150.4</v>
      </c>
      <c r="S16" s="35">
        <f t="shared" si="1"/>
        <v>125.33084999999998</v>
      </c>
    </row>
    <row r="17" spans="1:19" x14ac:dyDescent="0.25">
      <c r="A17" s="25">
        <v>6</v>
      </c>
      <c r="B17" s="27" t="s">
        <v>77</v>
      </c>
      <c r="C17" s="28">
        <v>2797</v>
      </c>
      <c r="D17" s="29">
        <v>40907</v>
      </c>
      <c r="E17" s="30" t="s">
        <v>71</v>
      </c>
      <c r="F17" s="30" t="s">
        <v>72</v>
      </c>
      <c r="G17" s="31">
        <v>21</v>
      </c>
      <c r="H17" s="32">
        <v>9</v>
      </c>
      <c r="I17" s="33">
        <v>3</v>
      </c>
      <c r="J17" s="33">
        <v>6</v>
      </c>
      <c r="K17" s="34">
        <v>371.6</v>
      </c>
      <c r="L17" s="35">
        <v>101</v>
      </c>
      <c r="M17" s="36">
        <v>270.60000000000002</v>
      </c>
      <c r="N17" s="36">
        <v>15215.1</v>
      </c>
      <c r="O17" s="36">
        <v>8735</v>
      </c>
      <c r="P17" s="36">
        <v>3910.1</v>
      </c>
      <c r="Q17" s="36">
        <v>2570</v>
      </c>
      <c r="R17" s="35">
        <f t="shared" si="0"/>
        <v>2972.8</v>
      </c>
      <c r="S17" s="35">
        <f t="shared" si="1"/>
        <v>3355.6675500000001</v>
      </c>
    </row>
    <row r="18" spans="1:19" x14ac:dyDescent="0.25">
      <c r="A18" s="25">
        <v>7</v>
      </c>
      <c r="B18" s="27" t="s">
        <v>78</v>
      </c>
      <c r="C18" s="28">
        <v>2821</v>
      </c>
      <c r="D18" s="29">
        <v>40907</v>
      </c>
      <c r="E18" s="30" t="s">
        <v>79</v>
      </c>
      <c r="F18" s="37" t="s">
        <v>72</v>
      </c>
      <c r="G18" s="31">
        <v>1</v>
      </c>
      <c r="H18" s="32">
        <v>1</v>
      </c>
      <c r="I18" s="33">
        <v>1</v>
      </c>
      <c r="J18" s="33">
        <v>0</v>
      </c>
      <c r="K18" s="34">
        <v>28.5</v>
      </c>
      <c r="L18" s="35">
        <v>28.5</v>
      </c>
      <c r="M18" s="36">
        <v>0</v>
      </c>
      <c r="N18" s="36">
        <v>1389.9</v>
      </c>
      <c r="O18" s="36">
        <v>797.9</v>
      </c>
      <c r="P18" s="36">
        <v>357.2</v>
      </c>
      <c r="Q18" s="36">
        <v>234.8</v>
      </c>
      <c r="R18" s="35">
        <f t="shared" si="0"/>
        <v>228</v>
      </c>
      <c r="S18" s="35">
        <f t="shared" si="1"/>
        <v>298.50254999999999</v>
      </c>
    </row>
    <row r="19" spans="1:19" x14ac:dyDescent="0.25">
      <c r="A19" s="25">
        <v>8</v>
      </c>
      <c r="B19" s="27" t="s">
        <v>80</v>
      </c>
      <c r="C19" s="28">
        <v>52</v>
      </c>
      <c r="D19" s="29">
        <v>40200</v>
      </c>
      <c r="E19" s="30" t="s">
        <v>71</v>
      </c>
      <c r="F19" s="30" t="s">
        <v>71</v>
      </c>
      <c r="G19" s="31">
        <v>17</v>
      </c>
      <c r="H19" s="32">
        <v>8</v>
      </c>
      <c r="I19" s="33">
        <v>7</v>
      </c>
      <c r="J19" s="33">
        <v>1</v>
      </c>
      <c r="K19" s="34">
        <v>286.10000000000002</v>
      </c>
      <c r="L19" s="35">
        <v>243.8</v>
      </c>
      <c r="M19" s="36">
        <v>42.3</v>
      </c>
      <c r="N19" s="36">
        <v>11730.1</v>
      </c>
      <c r="O19" s="36">
        <v>6734.2</v>
      </c>
      <c r="P19" s="36">
        <v>3014.5</v>
      </c>
      <c r="Q19" s="36">
        <v>1981.4</v>
      </c>
      <c r="R19" s="35">
        <f t="shared" si="0"/>
        <v>2288.8000000000002</v>
      </c>
      <c r="S19" s="35">
        <f t="shared" si="1"/>
        <v>2586.4870500000002</v>
      </c>
    </row>
    <row r="20" spans="1:19" x14ac:dyDescent="0.25">
      <c r="A20" s="25">
        <v>9</v>
      </c>
      <c r="B20" s="27" t="s">
        <v>81</v>
      </c>
      <c r="C20" s="28">
        <v>2806</v>
      </c>
      <c r="D20" s="29">
        <v>40907</v>
      </c>
      <c r="E20" s="30" t="s">
        <v>79</v>
      </c>
      <c r="F20" s="37" t="s">
        <v>72</v>
      </c>
      <c r="G20" s="31">
        <v>4</v>
      </c>
      <c r="H20" s="32">
        <v>2</v>
      </c>
      <c r="I20" s="33">
        <v>0</v>
      </c>
      <c r="J20" s="33">
        <v>2</v>
      </c>
      <c r="K20" s="34">
        <v>88.7</v>
      </c>
      <c r="L20" s="35">
        <v>0</v>
      </c>
      <c r="M20" s="36">
        <v>88.7</v>
      </c>
      <c r="N20" s="36">
        <v>918.4</v>
      </c>
      <c r="O20" s="36">
        <v>527.29999999999995</v>
      </c>
      <c r="P20" s="36">
        <v>236</v>
      </c>
      <c r="Q20" s="36">
        <v>155.1</v>
      </c>
      <c r="R20" s="35">
        <f t="shared" si="0"/>
        <v>709.6</v>
      </c>
      <c r="S20" s="35">
        <f t="shared" si="1"/>
        <v>300.36599999999999</v>
      </c>
    </row>
    <row r="21" spans="1:19" x14ac:dyDescent="0.25">
      <c r="A21" s="25">
        <v>10</v>
      </c>
      <c r="B21" s="27" t="s">
        <v>82</v>
      </c>
      <c r="C21" s="28">
        <v>2105</v>
      </c>
      <c r="D21" s="29">
        <v>40848</v>
      </c>
      <c r="E21" s="30" t="s">
        <v>71</v>
      </c>
      <c r="F21" s="37" t="s">
        <v>72</v>
      </c>
      <c r="G21" s="31">
        <v>65</v>
      </c>
      <c r="H21" s="32">
        <v>31</v>
      </c>
      <c r="I21" s="33">
        <v>9</v>
      </c>
      <c r="J21" s="33">
        <v>22</v>
      </c>
      <c r="K21" s="34">
        <v>999.9</v>
      </c>
      <c r="L21" s="35">
        <v>297.7</v>
      </c>
      <c r="M21" s="36">
        <v>702.2</v>
      </c>
      <c r="N21" s="36">
        <v>41016.400000000001</v>
      </c>
      <c r="O21" s="36">
        <v>23547.4</v>
      </c>
      <c r="P21" s="36">
        <v>10540.8</v>
      </c>
      <c r="Q21" s="36">
        <v>6928.2</v>
      </c>
      <c r="R21" s="35">
        <f t="shared" si="0"/>
        <v>7999.2</v>
      </c>
      <c r="S21" s="35">
        <f t="shared" si="1"/>
        <v>9043.3781999999992</v>
      </c>
    </row>
    <row r="22" spans="1:19" x14ac:dyDescent="0.25">
      <c r="A22" s="25">
        <v>11</v>
      </c>
      <c r="B22" s="27" t="s">
        <v>83</v>
      </c>
      <c r="C22" s="28">
        <v>1872</v>
      </c>
      <c r="D22" s="29">
        <v>40828</v>
      </c>
      <c r="E22" s="30" t="s">
        <v>71</v>
      </c>
      <c r="F22" s="30" t="s">
        <v>71</v>
      </c>
      <c r="G22" s="31">
        <v>17</v>
      </c>
      <c r="H22" s="32">
        <v>7</v>
      </c>
      <c r="I22" s="33">
        <v>5</v>
      </c>
      <c r="J22" s="33">
        <v>2</v>
      </c>
      <c r="K22" s="34">
        <v>245.1</v>
      </c>
      <c r="L22" s="35">
        <v>158.80000000000001</v>
      </c>
      <c r="M22" s="36">
        <v>86.3</v>
      </c>
      <c r="N22" s="36">
        <v>9889.2000000000007</v>
      </c>
      <c r="O22" s="36">
        <v>5677.4</v>
      </c>
      <c r="P22" s="36">
        <v>2541.4</v>
      </c>
      <c r="Q22" s="36">
        <v>1670.4</v>
      </c>
      <c r="R22" s="35">
        <f t="shared" si="0"/>
        <v>1960.8</v>
      </c>
      <c r="S22" s="35">
        <f t="shared" si="1"/>
        <v>2186.3249999999998</v>
      </c>
    </row>
    <row r="23" spans="1:19" x14ac:dyDescent="0.25">
      <c r="A23" s="25">
        <v>12</v>
      </c>
      <c r="B23" s="27" t="s">
        <v>84</v>
      </c>
      <c r="C23" s="28">
        <v>2817</v>
      </c>
      <c r="D23" s="29">
        <v>40907</v>
      </c>
      <c r="E23" s="30" t="s">
        <v>79</v>
      </c>
      <c r="F23" s="37" t="s">
        <v>72</v>
      </c>
      <c r="G23" s="31">
        <v>6</v>
      </c>
      <c r="H23" s="32">
        <v>2</v>
      </c>
      <c r="I23" s="33">
        <v>1</v>
      </c>
      <c r="J23" s="33">
        <v>1</v>
      </c>
      <c r="K23" s="34">
        <v>65</v>
      </c>
      <c r="L23" s="35">
        <v>17.100000000000001</v>
      </c>
      <c r="M23" s="36">
        <v>47.9</v>
      </c>
      <c r="N23" s="36">
        <v>2958.6</v>
      </c>
      <c r="O23" s="36">
        <v>1698.5</v>
      </c>
      <c r="P23" s="36">
        <v>760.3</v>
      </c>
      <c r="Q23" s="36">
        <v>499.8</v>
      </c>
      <c r="R23" s="35">
        <f t="shared" si="0"/>
        <v>520</v>
      </c>
      <c r="S23" s="35">
        <f t="shared" si="1"/>
        <v>641.80169999999998</v>
      </c>
    </row>
    <row r="24" spans="1:19" x14ac:dyDescent="0.25">
      <c r="A24" s="25">
        <v>13</v>
      </c>
      <c r="B24" s="27" t="s">
        <v>85</v>
      </c>
      <c r="C24" s="28">
        <v>2811</v>
      </c>
      <c r="D24" s="29">
        <v>40907</v>
      </c>
      <c r="E24" s="30" t="s">
        <v>79</v>
      </c>
      <c r="F24" s="37" t="s">
        <v>72</v>
      </c>
      <c r="G24" s="31">
        <v>2</v>
      </c>
      <c r="H24" s="32">
        <v>1</v>
      </c>
      <c r="I24" s="33">
        <v>1</v>
      </c>
      <c r="J24" s="33">
        <v>0</v>
      </c>
      <c r="K24" s="34">
        <v>24.4</v>
      </c>
      <c r="L24" s="35">
        <v>24.4</v>
      </c>
      <c r="M24" s="36">
        <v>0</v>
      </c>
      <c r="N24" s="36">
        <v>2263.1999999999998</v>
      </c>
      <c r="O24" s="36">
        <v>1299.3</v>
      </c>
      <c r="P24" s="36">
        <v>581.6</v>
      </c>
      <c r="Q24" s="36">
        <v>382.3</v>
      </c>
      <c r="R24" s="35">
        <f t="shared" si="0"/>
        <v>195.2</v>
      </c>
      <c r="S24" s="35">
        <f t="shared" si="1"/>
        <v>453.57479999999993</v>
      </c>
    </row>
    <row r="25" spans="1:19" x14ac:dyDescent="0.25">
      <c r="A25" s="25">
        <v>14</v>
      </c>
      <c r="B25" s="27" t="s">
        <v>86</v>
      </c>
      <c r="C25" s="28">
        <v>2800</v>
      </c>
      <c r="D25" s="29">
        <v>40907</v>
      </c>
      <c r="E25" s="30" t="s">
        <v>87</v>
      </c>
      <c r="F25" s="30" t="s">
        <v>71</v>
      </c>
      <c r="G25" s="31">
        <v>4</v>
      </c>
      <c r="H25" s="32">
        <v>2</v>
      </c>
      <c r="I25" s="33">
        <v>0</v>
      </c>
      <c r="J25" s="33">
        <v>2</v>
      </c>
      <c r="K25" s="34">
        <v>36.5</v>
      </c>
      <c r="L25" s="35">
        <v>0</v>
      </c>
      <c r="M25" s="36">
        <v>36.5</v>
      </c>
      <c r="N25" s="36">
        <v>1972.1</v>
      </c>
      <c r="O25" s="36">
        <v>1132.2</v>
      </c>
      <c r="P25" s="36">
        <v>506.8</v>
      </c>
      <c r="Q25" s="36">
        <v>333.1</v>
      </c>
      <c r="R25" s="35">
        <f t="shared" si="0"/>
        <v>292</v>
      </c>
      <c r="S25" s="35">
        <f t="shared" si="1"/>
        <v>417.72645</v>
      </c>
    </row>
    <row r="26" spans="1:19" x14ac:dyDescent="0.25">
      <c r="A26" s="25">
        <v>15</v>
      </c>
      <c r="B26" s="27" t="s">
        <v>88</v>
      </c>
      <c r="C26" s="28">
        <v>2105</v>
      </c>
      <c r="D26" s="29">
        <v>40848</v>
      </c>
      <c r="E26" s="30" t="s">
        <v>79</v>
      </c>
      <c r="F26" s="30" t="s">
        <v>71</v>
      </c>
      <c r="G26" s="31">
        <v>10</v>
      </c>
      <c r="H26" s="32">
        <v>3</v>
      </c>
      <c r="I26" s="33">
        <v>1</v>
      </c>
      <c r="J26" s="33">
        <v>2</v>
      </c>
      <c r="K26" s="34">
        <v>104.8</v>
      </c>
      <c r="L26" s="35">
        <v>20.100000000000001</v>
      </c>
      <c r="M26" s="36">
        <v>84.7</v>
      </c>
      <c r="N26" s="36">
        <v>4317.3</v>
      </c>
      <c r="O26" s="36">
        <v>2478.6</v>
      </c>
      <c r="P26" s="36">
        <v>1109.5</v>
      </c>
      <c r="Q26" s="36">
        <v>729.2</v>
      </c>
      <c r="R26" s="35">
        <f t="shared" si="0"/>
        <v>838.4</v>
      </c>
      <c r="S26" s="35">
        <f t="shared" si="1"/>
        <v>951.22664999999995</v>
      </c>
    </row>
    <row r="27" spans="1:19" x14ac:dyDescent="0.25">
      <c r="A27" s="25">
        <v>16</v>
      </c>
      <c r="B27" s="27" t="s">
        <v>89</v>
      </c>
      <c r="C27" s="28">
        <v>2105</v>
      </c>
      <c r="D27" s="29">
        <v>40848</v>
      </c>
      <c r="E27" s="30" t="s">
        <v>79</v>
      </c>
      <c r="F27" s="37" t="s">
        <v>72</v>
      </c>
      <c r="G27" s="31">
        <v>30</v>
      </c>
      <c r="H27" s="32">
        <v>13</v>
      </c>
      <c r="I27" s="33">
        <v>6</v>
      </c>
      <c r="J27" s="33">
        <v>7</v>
      </c>
      <c r="K27" s="34">
        <v>414.6</v>
      </c>
      <c r="L27" s="35">
        <v>187.3</v>
      </c>
      <c r="M27" s="36">
        <v>227.3</v>
      </c>
      <c r="N27" s="36">
        <v>16998.599999999999</v>
      </c>
      <c r="O27" s="36">
        <v>9758.9</v>
      </c>
      <c r="P27" s="36">
        <v>4368.3999999999996</v>
      </c>
      <c r="Q27" s="36">
        <v>2871.3</v>
      </c>
      <c r="R27" s="35">
        <f t="shared" si="0"/>
        <v>3316.8</v>
      </c>
      <c r="S27" s="35">
        <f t="shared" si="1"/>
        <v>3748.1912999999995</v>
      </c>
    </row>
    <row r="28" spans="1:19" x14ac:dyDescent="0.25">
      <c r="A28" s="25">
        <v>17</v>
      </c>
      <c r="B28" s="27" t="s">
        <v>90</v>
      </c>
      <c r="C28" s="28">
        <v>2804</v>
      </c>
      <c r="D28" s="29">
        <v>40907</v>
      </c>
      <c r="E28" s="30" t="s">
        <v>79</v>
      </c>
      <c r="F28" s="37" t="s">
        <v>72</v>
      </c>
      <c r="G28" s="31">
        <v>7</v>
      </c>
      <c r="H28" s="32">
        <v>3</v>
      </c>
      <c r="I28" s="33">
        <v>2</v>
      </c>
      <c r="J28" s="33">
        <v>1</v>
      </c>
      <c r="K28" s="34">
        <v>96.3</v>
      </c>
      <c r="L28" s="35">
        <v>42.9</v>
      </c>
      <c r="M28" s="36">
        <v>53.4</v>
      </c>
      <c r="N28" s="36">
        <v>4493.6000000000004</v>
      </c>
      <c r="O28" s="36">
        <v>2579.8000000000002</v>
      </c>
      <c r="P28" s="36">
        <v>1154.8</v>
      </c>
      <c r="Q28" s="36">
        <v>759</v>
      </c>
      <c r="R28" s="35">
        <f t="shared" si="0"/>
        <v>770.4</v>
      </c>
      <c r="S28" s="35">
        <f t="shared" si="1"/>
        <v>971.20799999999997</v>
      </c>
    </row>
    <row r="29" spans="1:19" x14ac:dyDescent="0.25">
      <c r="A29" s="25">
        <v>18</v>
      </c>
      <c r="B29" s="27" t="s">
        <v>91</v>
      </c>
      <c r="C29" s="28">
        <v>2105</v>
      </c>
      <c r="D29" s="29">
        <v>40848</v>
      </c>
      <c r="E29" s="30" t="s">
        <v>71</v>
      </c>
      <c r="F29" s="30" t="s">
        <v>71</v>
      </c>
      <c r="G29" s="31">
        <v>17</v>
      </c>
      <c r="H29" s="32">
        <v>7</v>
      </c>
      <c r="I29" s="33">
        <v>3</v>
      </c>
      <c r="J29" s="33">
        <v>4</v>
      </c>
      <c r="K29" s="34">
        <v>229.5</v>
      </c>
      <c r="L29" s="35">
        <v>92.3</v>
      </c>
      <c r="M29" s="36">
        <v>137.19999999999999</v>
      </c>
      <c r="N29" s="36">
        <v>9450.5</v>
      </c>
      <c r="O29" s="36">
        <v>5425.5</v>
      </c>
      <c r="P29" s="36">
        <v>2428.6999999999998</v>
      </c>
      <c r="Q29" s="36">
        <v>1596.3</v>
      </c>
      <c r="R29" s="35">
        <f t="shared" si="0"/>
        <v>1836</v>
      </c>
      <c r="S29" s="35">
        <f t="shared" si="1"/>
        <v>2082.35925</v>
      </c>
    </row>
    <row r="30" spans="1:19" x14ac:dyDescent="0.25">
      <c r="A30" s="25">
        <v>19</v>
      </c>
      <c r="B30" s="27" t="s">
        <v>92</v>
      </c>
      <c r="C30" s="28">
        <v>2105</v>
      </c>
      <c r="D30" s="29">
        <v>40848</v>
      </c>
      <c r="E30" s="30" t="s">
        <v>71</v>
      </c>
      <c r="F30" s="30" t="s">
        <v>71</v>
      </c>
      <c r="G30" s="31">
        <v>14</v>
      </c>
      <c r="H30" s="32">
        <v>6</v>
      </c>
      <c r="I30" s="33">
        <v>6</v>
      </c>
      <c r="J30" s="33">
        <v>0</v>
      </c>
      <c r="K30" s="34">
        <v>138.30000000000001</v>
      </c>
      <c r="L30" s="35">
        <v>138.30000000000001</v>
      </c>
      <c r="M30" s="36">
        <v>0</v>
      </c>
      <c r="N30" s="36">
        <v>6342.7</v>
      </c>
      <c r="O30" s="36">
        <v>3641.3</v>
      </c>
      <c r="P30" s="36">
        <v>1630</v>
      </c>
      <c r="Q30" s="36">
        <v>1071.4000000000001</v>
      </c>
      <c r="R30" s="35">
        <f t="shared" si="0"/>
        <v>1106.4000000000001</v>
      </c>
      <c r="S30" s="35">
        <f t="shared" si="1"/>
        <v>1374.35895</v>
      </c>
    </row>
    <row r="31" spans="1:19" x14ac:dyDescent="0.25">
      <c r="A31" s="25">
        <v>20</v>
      </c>
      <c r="B31" s="27" t="s">
        <v>93</v>
      </c>
      <c r="C31" s="28">
        <v>2816</v>
      </c>
      <c r="D31" s="29">
        <v>40907</v>
      </c>
      <c r="E31" s="30" t="s">
        <v>71</v>
      </c>
      <c r="F31" s="30" t="s">
        <v>71</v>
      </c>
      <c r="G31" s="31">
        <v>9</v>
      </c>
      <c r="H31" s="32">
        <v>5</v>
      </c>
      <c r="I31" s="33">
        <v>3</v>
      </c>
      <c r="J31" s="33">
        <v>2</v>
      </c>
      <c r="K31" s="34">
        <v>148.4</v>
      </c>
      <c r="L31" s="35">
        <v>78.8</v>
      </c>
      <c r="M31" s="36">
        <v>69.599999999999994</v>
      </c>
      <c r="N31" s="36">
        <v>8708.4</v>
      </c>
      <c r="O31" s="36">
        <v>4999.5</v>
      </c>
      <c r="P31" s="36">
        <v>2238</v>
      </c>
      <c r="Q31" s="36">
        <v>1470.9</v>
      </c>
      <c r="R31" s="35">
        <f t="shared" si="0"/>
        <v>1187.2</v>
      </c>
      <c r="S31" s="35">
        <f t="shared" si="1"/>
        <v>1825.7382</v>
      </c>
    </row>
    <row r="32" spans="1:19" x14ac:dyDescent="0.25">
      <c r="A32" s="25">
        <v>21</v>
      </c>
      <c r="B32" s="27" t="s">
        <v>94</v>
      </c>
      <c r="C32" s="28">
        <v>2795</v>
      </c>
      <c r="D32" s="29">
        <v>40907</v>
      </c>
      <c r="E32" s="30" t="s">
        <v>87</v>
      </c>
      <c r="F32" s="30" t="s">
        <v>72</v>
      </c>
      <c r="G32" s="31">
        <v>1</v>
      </c>
      <c r="H32" s="32">
        <v>1</v>
      </c>
      <c r="I32" s="33">
        <v>1</v>
      </c>
      <c r="J32" s="33">
        <v>0</v>
      </c>
      <c r="K32" s="34">
        <v>42.4</v>
      </c>
      <c r="L32" s="35">
        <v>42.4</v>
      </c>
      <c r="M32" s="36">
        <v>0</v>
      </c>
      <c r="N32" s="36">
        <v>1941.8</v>
      </c>
      <c r="O32" s="36">
        <v>1114.8</v>
      </c>
      <c r="P32" s="36">
        <v>499</v>
      </c>
      <c r="Q32" s="36">
        <v>328</v>
      </c>
      <c r="R32" s="35">
        <f t="shared" si="0"/>
        <v>339.2</v>
      </c>
      <c r="S32" s="35">
        <f t="shared" si="1"/>
        <v>420.84449999999998</v>
      </c>
    </row>
    <row r="33" spans="1:19" x14ac:dyDescent="0.25">
      <c r="A33" s="25">
        <v>22</v>
      </c>
      <c r="B33" s="27" t="s">
        <v>95</v>
      </c>
      <c r="C33" s="28">
        <v>2105</v>
      </c>
      <c r="D33" s="29">
        <v>40848</v>
      </c>
      <c r="E33" s="30" t="s">
        <v>71</v>
      </c>
      <c r="F33" s="30" t="s">
        <v>71</v>
      </c>
      <c r="G33" s="31">
        <v>13</v>
      </c>
      <c r="H33" s="32">
        <v>8</v>
      </c>
      <c r="I33" s="33">
        <v>5</v>
      </c>
      <c r="J33" s="33">
        <v>3</v>
      </c>
      <c r="K33" s="34">
        <v>166.3</v>
      </c>
      <c r="L33" s="35">
        <v>106.7</v>
      </c>
      <c r="M33" s="36">
        <v>59.6</v>
      </c>
      <c r="N33" s="36">
        <v>6818.3</v>
      </c>
      <c r="O33" s="36">
        <v>3914.4</v>
      </c>
      <c r="P33" s="36">
        <v>1752.2</v>
      </c>
      <c r="Q33" s="36">
        <v>1151.7</v>
      </c>
      <c r="R33" s="35">
        <f t="shared" si="0"/>
        <v>1330.4</v>
      </c>
      <c r="S33" s="35">
        <f t="shared" si="1"/>
        <v>1503.43515</v>
      </c>
    </row>
    <row r="34" spans="1:19" x14ac:dyDescent="0.25">
      <c r="A34" s="25">
        <v>23</v>
      </c>
      <c r="B34" s="27" t="s">
        <v>96</v>
      </c>
      <c r="C34" s="28">
        <v>53</v>
      </c>
      <c r="D34" s="29">
        <v>40200</v>
      </c>
      <c r="E34" s="30" t="s">
        <v>87</v>
      </c>
      <c r="F34" s="30" t="s">
        <v>71</v>
      </c>
      <c r="G34" s="31">
        <v>3</v>
      </c>
      <c r="H34" s="32">
        <v>1</v>
      </c>
      <c r="I34" s="33">
        <v>0</v>
      </c>
      <c r="J34" s="33">
        <v>1</v>
      </c>
      <c r="K34" s="34">
        <v>23.5</v>
      </c>
      <c r="L34" s="35">
        <v>0</v>
      </c>
      <c r="M34" s="36">
        <v>23.5</v>
      </c>
      <c r="N34" s="36">
        <v>963.5</v>
      </c>
      <c r="O34" s="36">
        <v>553.20000000000005</v>
      </c>
      <c r="P34" s="36">
        <v>247.6</v>
      </c>
      <c r="Q34" s="36">
        <v>162.69999999999999</v>
      </c>
      <c r="R34" s="35">
        <f t="shared" si="0"/>
        <v>188</v>
      </c>
      <c r="S34" s="35">
        <f t="shared" si="1"/>
        <v>212.45175</v>
      </c>
    </row>
    <row r="35" spans="1:19" x14ac:dyDescent="0.25">
      <c r="A35" s="25">
        <v>24</v>
      </c>
      <c r="B35" s="27" t="s">
        <v>97</v>
      </c>
      <c r="C35" s="28">
        <v>2105</v>
      </c>
      <c r="D35" s="29">
        <v>40848</v>
      </c>
      <c r="E35" s="30" t="s">
        <v>71</v>
      </c>
      <c r="F35" s="30" t="s">
        <v>71</v>
      </c>
      <c r="G35" s="31">
        <v>4</v>
      </c>
      <c r="H35" s="32">
        <v>1</v>
      </c>
      <c r="I35" s="33">
        <v>0</v>
      </c>
      <c r="J35" s="33">
        <v>1</v>
      </c>
      <c r="K35" s="34">
        <v>49.9</v>
      </c>
      <c r="L35" s="35">
        <v>0</v>
      </c>
      <c r="M35" s="36">
        <v>49.9</v>
      </c>
      <c r="N35" s="36">
        <v>2045.8</v>
      </c>
      <c r="O35" s="36">
        <v>1174.5999999999999</v>
      </c>
      <c r="P35" s="36">
        <v>525.79999999999995</v>
      </c>
      <c r="Q35" s="36">
        <v>345.4</v>
      </c>
      <c r="R35" s="35">
        <f t="shared" si="0"/>
        <v>399.2</v>
      </c>
      <c r="S35" s="35">
        <f t="shared" si="1"/>
        <v>451.10250000000002</v>
      </c>
    </row>
    <row r="36" spans="1:19" x14ac:dyDescent="0.25">
      <c r="A36" s="25">
        <v>25</v>
      </c>
      <c r="B36" s="27" t="s">
        <v>98</v>
      </c>
      <c r="C36" s="28">
        <v>2105</v>
      </c>
      <c r="D36" s="29">
        <v>40848</v>
      </c>
      <c r="E36" s="30" t="s">
        <v>71</v>
      </c>
      <c r="F36" s="30" t="s">
        <v>87</v>
      </c>
      <c r="G36" s="31">
        <v>21</v>
      </c>
      <c r="H36" s="32">
        <v>10</v>
      </c>
      <c r="I36" s="33">
        <v>3</v>
      </c>
      <c r="J36" s="33">
        <v>7</v>
      </c>
      <c r="K36" s="34">
        <v>418.7</v>
      </c>
      <c r="L36" s="35">
        <v>123.9</v>
      </c>
      <c r="M36" s="36">
        <v>294.8</v>
      </c>
      <c r="N36" s="36">
        <v>17166.7</v>
      </c>
      <c r="O36" s="36">
        <v>9855.4</v>
      </c>
      <c r="P36" s="36">
        <v>4411.6000000000004</v>
      </c>
      <c r="Q36" s="36">
        <v>2899.7</v>
      </c>
      <c r="R36" s="35">
        <f t="shared" si="0"/>
        <v>3349.6</v>
      </c>
      <c r="S36" s="35">
        <f t="shared" si="1"/>
        <v>3785.2573499999999</v>
      </c>
    </row>
    <row r="37" spans="1:19" x14ac:dyDescent="0.25">
      <c r="A37" s="25">
        <v>26</v>
      </c>
      <c r="B37" s="27" t="s">
        <v>99</v>
      </c>
      <c r="C37" s="28">
        <v>2799</v>
      </c>
      <c r="D37" s="29">
        <v>40907</v>
      </c>
      <c r="E37" s="30" t="s">
        <v>71</v>
      </c>
      <c r="F37" s="37" t="s">
        <v>72</v>
      </c>
      <c r="G37" s="31">
        <v>18</v>
      </c>
      <c r="H37" s="32">
        <v>10</v>
      </c>
      <c r="I37" s="33">
        <v>2</v>
      </c>
      <c r="J37" s="33">
        <v>8</v>
      </c>
      <c r="K37" s="34">
        <v>298.10000000000002</v>
      </c>
      <c r="L37" s="35">
        <v>53.8</v>
      </c>
      <c r="M37" s="36">
        <v>244.3</v>
      </c>
      <c r="N37" s="36">
        <v>12348.4</v>
      </c>
      <c r="O37" s="36">
        <v>7089.2</v>
      </c>
      <c r="P37" s="36">
        <v>3173.4</v>
      </c>
      <c r="Q37" s="36">
        <v>2085.8000000000002</v>
      </c>
      <c r="R37" s="35">
        <f t="shared" si="0"/>
        <v>2384.8000000000002</v>
      </c>
      <c r="S37" s="35">
        <f t="shared" si="1"/>
        <v>2718.2754</v>
      </c>
    </row>
    <row r="38" spans="1:19" x14ac:dyDescent="0.25">
      <c r="A38" s="38">
        <v>27</v>
      </c>
      <c r="B38" s="27" t="s">
        <v>100</v>
      </c>
      <c r="C38" s="28">
        <v>2789</v>
      </c>
      <c r="D38" s="29">
        <v>40908</v>
      </c>
      <c r="E38" s="30" t="s">
        <v>79</v>
      </c>
      <c r="F38" s="30" t="s">
        <v>101</v>
      </c>
      <c r="G38" s="31">
        <v>12</v>
      </c>
      <c r="H38" s="32">
        <v>2</v>
      </c>
      <c r="I38" s="33">
        <v>1</v>
      </c>
      <c r="J38" s="33">
        <v>1</v>
      </c>
      <c r="K38" s="34">
        <v>78.099999999999994</v>
      </c>
      <c r="L38" s="35">
        <v>49.2</v>
      </c>
      <c r="M38" s="36">
        <v>28.9</v>
      </c>
      <c r="N38" s="36">
        <v>1988.5</v>
      </c>
      <c r="O38" s="36">
        <v>1141.5999999999999</v>
      </c>
      <c r="P38" s="36">
        <v>511</v>
      </c>
      <c r="Q38" s="36">
        <v>335.9</v>
      </c>
      <c r="R38" s="35">
        <f t="shared" si="0"/>
        <v>624.79999999999995</v>
      </c>
      <c r="S38" s="35">
        <v>440.9</v>
      </c>
    </row>
    <row r="39" spans="1:19" x14ac:dyDescent="0.25">
      <c r="A39" s="324" t="s">
        <v>102</v>
      </c>
      <c r="B39" s="325"/>
      <c r="C39" s="39" t="s">
        <v>103</v>
      </c>
      <c r="D39" s="39" t="s">
        <v>103</v>
      </c>
      <c r="E39" s="40" t="s">
        <v>103</v>
      </c>
      <c r="F39" s="40" t="s">
        <v>103</v>
      </c>
      <c r="G39" s="41">
        <f t="shared" ref="G39:Q39" si="2">SUM(G12:G38)</f>
        <v>337</v>
      </c>
      <c r="H39" s="41">
        <f t="shared" si="2"/>
        <v>158</v>
      </c>
      <c r="I39" s="41">
        <f t="shared" si="2"/>
        <v>71</v>
      </c>
      <c r="J39" s="41">
        <f t="shared" si="2"/>
        <v>87</v>
      </c>
      <c r="K39" s="42">
        <f t="shared" si="2"/>
        <v>5034.9000000000005</v>
      </c>
      <c r="L39" s="42">
        <f t="shared" si="2"/>
        <v>2100.6</v>
      </c>
      <c r="M39" s="42">
        <f t="shared" si="2"/>
        <v>2934.3000000000006</v>
      </c>
      <c r="N39" s="42">
        <f t="shared" si="2"/>
        <v>208025.8</v>
      </c>
      <c r="O39" s="42">
        <f t="shared" si="2"/>
        <v>119427.70000000001</v>
      </c>
      <c r="P39" s="42">
        <f t="shared" si="2"/>
        <v>53460.1</v>
      </c>
      <c r="Q39" s="42">
        <f t="shared" si="2"/>
        <v>35138.000000000007</v>
      </c>
      <c r="R39" s="39">
        <f>SUM(R12:R38)</f>
        <v>40279.200000000004</v>
      </c>
      <c r="S39" s="39">
        <f>SUM(S12:S38)</f>
        <v>45771.018649999991</v>
      </c>
    </row>
    <row r="40" spans="1:19" x14ac:dyDescent="0.25">
      <c r="A40" s="326" t="s">
        <v>104</v>
      </c>
      <c r="B40" s="327"/>
      <c r="C40" s="327"/>
      <c r="D40" s="327"/>
      <c r="E40" s="327"/>
      <c r="F40" s="327"/>
      <c r="G40" s="327"/>
      <c r="H40" s="327"/>
      <c r="I40" s="327"/>
      <c r="J40" s="327"/>
      <c r="K40" s="327"/>
      <c r="L40" s="327"/>
      <c r="M40" s="327"/>
      <c r="N40" s="327"/>
      <c r="O40" s="327"/>
      <c r="P40" s="327"/>
      <c r="Q40" s="327"/>
      <c r="R40" s="327"/>
      <c r="S40" s="328"/>
    </row>
    <row r="41" spans="1:19" x14ac:dyDescent="0.25">
      <c r="A41" s="38">
        <v>1</v>
      </c>
      <c r="B41" s="43" t="s">
        <v>73</v>
      </c>
      <c r="C41" s="44">
        <v>2809</v>
      </c>
      <c r="D41" s="29">
        <v>40907</v>
      </c>
      <c r="E41" s="30" t="s">
        <v>71</v>
      </c>
      <c r="F41" s="37" t="s">
        <v>72</v>
      </c>
      <c r="G41" s="44">
        <v>1</v>
      </c>
      <c r="H41" s="44">
        <v>1</v>
      </c>
      <c r="I41" s="44">
        <v>1</v>
      </c>
      <c r="J41" s="44">
        <v>0</v>
      </c>
      <c r="K41" s="35">
        <v>29.2</v>
      </c>
      <c r="L41" s="35">
        <v>29.2</v>
      </c>
      <c r="M41" s="35">
        <v>0</v>
      </c>
      <c r="N41" s="35">
        <f>K41*41.114324586</f>
        <v>1200.5382779112001</v>
      </c>
      <c r="O41" s="35">
        <f>K41*17.268177366776</f>
        <v>504.23077910985921</v>
      </c>
      <c r="P41" s="35">
        <f>K41*14.388765534242</f>
        <v>420.15195359986637</v>
      </c>
      <c r="Q41" s="35">
        <f>K41*9.4573816854356</f>
        <v>276.1555452147195</v>
      </c>
      <c r="R41" s="35">
        <f>K41*14</f>
        <v>408.8</v>
      </c>
      <c r="S41" s="35">
        <f>K41*10.703540061425</f>
        <v>312.54336979361</v>
      </c>
    </row>
    <row r="42" spans="1:19" x14ac:dyDescent="0.25">
      <c r="A42" s="38">
        <v>2</v>
      </c>
      <c r="B42" s="43" t="s">
        <v>105</v>
      </c>
      <c r="C42" s="45">
        <v>2807</v>
      </c>
      <c r="D42" s="29">
        <v>40907</v>
      </c>
      <c r="E42" s="30" t="s">
        <v>71</v>
      </c>
      <c r="F42" s="37" t="s">
        <v>72</v>
      </c>
      <c r="G42" s="46">
        <v>24</v>
      </c>
      <c r="H42" s="47">
        <v>11</v>
      </c>
      <c r="I42" s="44">
        <v>0</v>
      </c>
      <c r="J42" s="44">
        <v>11</v>
      </c>
      <c r="K42" s="34">
        <v>363.2</v>
      </c>
      <c r="L42" s="35">
        <v>0</v>
      </c>
      <c r="M42" s="36">
        <v>363.2</v>
      </c>
      <c r="N42" s="35">
        <f t="shared" ref="N42:N67" si="3">K42*41.114324586</f>
        <v>14932.7226896352</v>
      </c>
      <c r="O42" s="35">
        <f t="shared" ref="O42:O66" si="4">K42*17.268177366776</f>
        <v>6271.8020196130437</v>
      </c>
      <c r="P42" s="35">
        <f t="shared" ref="P42:P66" si="5">K42*14.388765534242</f>
        <v>5225.9996420366942</v>
      </c>
      <c r="Q42" s="35">
        <f t="shared" ref="Q42:Q66" si="6">K42*9.4573816854356</f>
        <v>3434.9210281502096</v>
      </c>
      <c r="R42" s="35">
        <f>K42*14</f>
        <v>5084.8</v>
      </c>
      <c r="S42" s="35">
        <f t="shared" ref="S42:S66" si="7">K42*10.703540061425</f>
        <v>3887.52575030956</v>
      </c>
    </row>
    <row r="43" spans="1:19" x14ac:dyDescent="0.25">
      <c r="A43" s="38">
        <v>3</v>
      </c>
      <c r="B43" s="43" t="s">
        <v>76</v>
      </c>
      <c r="C43" s="45">
        <v>2830</v>
      </c>
      <c r="D43" s="29">
        <v>40907</v>
      </c>
      <c r="E43" s="30" t="s">
        <v>71</v>
      </c>
      <c r="F43" s="37" t="s">
        <v>72</v>
      </c>
      <c r="G43" s="46">
        <v>15</v>
      </c>
      <c r="H43" s="47">
        <v>9</v>
      </c>
      <c r="I43" s="44">
        <v>6</v>
      </c>
      <c r="J43" s="44">
        <v>3</v>
      </c>
      <c r="K43" s="34">
        <v>244.3</v>
      </c>
      <c r="L43" s="35">
        <v>178.6</v>
      </c>
      <c r="M43" s="36">
        <v>65.7</v>
      </c>
      <c r="N43" s="35">
        <f t="shared" si="3"/>
        <v>10044.229496359801</v>
      </c>
      <c r="O43" s="35">
        <f t="shared" si="4"/>
        <v>4218.6157307033773</v>
      </c>
      <c r="P43" s="35">
        <f t="shared" si="5"/>
        <v>3515.1754200153205</v>
      </c>
      <c r="Q43" s="35">
        <f t="shared" si="6"/>
        <v>2310.438345751917</v>
      </c>
      <c r="R43" s="35">
        <f t="shared" ref="R43:R67" si="8">K43*14</f>
        <v>3420.2000000000003</v>
      </c>
      <c r="S43" s="35">
        <f t="shared" si="7"/>
        <v>2614.8748370061276</v>
      </c>
    </row>
    <row r="44" spans="1:19" x14ac:dyDescent="0.25">
      <c r="A44" s="38">
        <v>4</v>
      </c>
      <c r="B44" s="43" t="s">
        <v>78</v>
      </c>
      <c r="C44" s="45">
        <v>2821</v>
      </c>
      <c r="D44" s="29">
        <v>40907</v>
      </c>
      <c r="E44" s="37" t="s">
        <v>79</v>
      </c>
      <c r="F44" s="37" t="s">
        <v>72</v>
      </c>
      <c r="G44" s="46">
        <v>30</v>
      </c>
      <c r="H44" s="47">
        <v>12</v>
      </c>
      <c r="I44" s="44">
        <v>11</v>
      </c>
      <c r="J44" s="44">
        <v>1</v>
      </c>
      <c r="K44" s="34">
        <v>468.1</v>
      </c>
      <c r="L44" s="35">
        <v>423.7</v>
      </c>
      <c r="M44" s="36">
        <v>44.4</v>
      </c>
      <c r="N44" s="35">
        <f t="shared" si="3"/>
        <v>19245.615338706601</v>
      </c>
      <c r="O44" s="35">
        <f t="shared" si="4"/>
        <v>8083.233825387847</v>
      </c>
      <c r="P44" s="35">
        <f t="shared" si="5"/>
        <v>6735.3811465786803</v>
      </c>
      <c r="Q44" s="35">
        <f t="shared" si="6"/>
        <v>4427.000366952404</v>
      </c>
      <c r="R44" s="35">
        <f t="shared" si="8"/>
        <v>6553.4000000000005</v>
      </c>
      <c r="S44" s="35">
        <f t="shared" si="7"/>
        <v>5010.3271027530427</v>
      </c>
    </row>
    <row r="45" spans="1:19" x14ac:dyDescent="0.25">
      <c r="A45" s="38">
        <v>5</v>
      </c>
      <c r="B45" s="27" t="s">
        <v>81</v>
      </c>
      <c r="C45" s="28">
        <v>2806</v>
      </c>
      <c r="D45" s="29">
        <v>40907</v>
      </c>
      <c r="E45" s="30" t="s">
        <v>79</v>
      </c>
      <c r="F45" s="30" t="s">
        <v>72</v>
      </c>
      <c r="G45" s="31">
        <v>23</v>
      </c>
      <c r="H45" s="32">
        <v>11</v>
      </c>
      <c r="I45" s="33">
        <v>7</v>
      </c>
      <c r="J45" s="33">
        <v>4</v>
      </c>
      <c r="K45" s="34">
        <v>280.39999999999998</v>
      </c>
      <c r="L45" s="35">
        <v>156</v>
      </c>
      <c r="M45" s="36">
        <v>124.4</v>
      </c>
      <c r="N45" s="35">
        <f t="shared" si="3"/>
        <v>11528.456613914399</v>
      </c>
      <c r="O45" s="35">
        <f t="shared" si="4"/>
        <v>4841.9969336439899</v>
      </c>
      <c r="P45" s="35">
        <f t="shared" si="5"/>
        <v>4034.6098558014564</v>
      </c>
      <c r="Q45" s="35">
        <f t="shared" si="6"/>
        <v>2651.8498245961418</v>
      </c>
      <c r="R45" s="35">
        <f t="shared" si="8"/>
        <v>3925.5999999999995</v>
      </c>
      <c r="S45" s="35">
        <f t="shared" si="7"/>
        <v>3001.2726332235698</v>
      </c>
    </row>
    <row r="46" spans="1:19" x14ac:dyDescent="0.25">
      <c r="A46" s="38">
        <v>6</v>
      </c>
      <c r="B46" s="27" t="s">
        <v>106</v>
      </c>
      <c r="C46" s="28">
        <v>2805</v>
      </c>
      <c r="D46" s="29">
        <v>40907</v>
      </c>
      <c r="E46" s="30" t="s">
        <v>79</v>
      </c>
      <c r="F46" s="30" t="s">
        <v>72</v>
      </c>
      <c r="G46" s="31">
        <v>13</v>
      </c>
      <c r="H46" s="32">
        <v>10</v>
      </c>
      <c r="I46" s="33">
        <v>7</v>
      </c>
      <c r="J46" s="33">
        <v>3</v>
      </c>
      <c r="K46" s="34">
        <v>327.5</v>
      </c>
      <c r="L46" s="35">
        <v>211.8</v>
      </c>
      <c r="M46" s="36">
        <v>115.7</v>
      </c>
      <c r="N46" s="35">
        <f t="shared" si="3"/>
        <v>13464.941301915002</v>
      </c>
      <c r="O46" s="35">
        <f t="shared" si="4"/>
        <v>5655.3280876191402</v>
      </c>
      <c r="P46" s="35">
        <f t="shared" si="5"/>
        <v>4712.3207124642549</v>
      </c>
      <c r="Q46" s="35">
        <f t="shared" si="6"/>
        <v>3097.2925019801587</v>
      </c>
      <c r="R46" s="35">
        <f t="shared" si="8"/>
        <v>4585</v>
      </c>
      <c r="S46" s="35">
        <f t="shared" si="7"/>
        <v>3505.4093701166876</v>
      </c>
    </row>
    <row r="47" spans="1:19" x14ac:dyDescent="0.25">
      <c r="A47" s="38">
        <v>7</v>
      </c>
      <c r="B47" s="27" t="s">
        <v>100</v>
      </c>
      <c r="C47" s="28">
        <v>2789</v>
      </c>
      <c r="D47" s="29">
        <v>40908</v>
      </c>
      <c r="E47" s="30" t="s">
        <v>79</v>
      </c>
      <c r="F47" s="30" t="s">
        <v>101</v>
      </c>
      <c r="G47" s="31">
        <v>17</v>
      </c>
      <c r="H47" s="32">
        <v>8</v>
      </c>
      <c r="I47" s="33">
        <v>3</v>
      </c>
      <c r="J47" s="33">
        <v>5</v>
      </c>
      <c r="K47" s="34">
        <v>340.9</v>
      </c>
      <c r="L47" s="35">
        <v>126.2</v>
      </c>
      <c r="M47" s="36">
        <v>214.7</v>
      </c>
      <c r="N47" s="35">
        <f t="shared" si="3"/>
        <v>14015.8732513674</v>
      </c>
      <c r="O47" s="35">
        <f t="shared" si="4"/>
        <v>5886.7216643339389</v>
      </c>
      <c r="P47" s="35">
        <f t="shared" si="5"/>
        <v>4905.130170623097</v>
      </c>
      <c r="Q47" s="35">
        <f t="shared" si="6"/>
        <v>3224.0214165649959</v>
      </c>
      <c r="R47" s="35">
        <f t="shared" si="8"/>
        <v>4772.5999999999995</v>
      </c>
      <c r="S47" s="35">
        <f t="shared" si="7"/>
        <v>3648.8368069397825</v>
      </c>
    </row>
    <row r="48" spans="1:19" x14ac:dyDescent="0.25">
      <c r="A48" s="38">
        <v>8</v>
      </c>
      <c r="B48" s="27" t="s">
        <v>107</v>
      </c>
      <c r="C48" s="28">
        <v>2819</v>
      </c>
      <c r="D48" s="29">
        <v>40907</v>
      </c>
      <c r="E48" s="30" t="s">
        <v>79</v>
      </c>
      <c r="F48" s="30" t="s">
        <v>72</v>
      </c>
      <c r="G48" s="31">
        <v>14</v>
      </c>
      <c r="H48" s="32">
        <v>8</v>
      </c>
      <c r="I48" s="33">
        <v>4</v>
      </c>
      <c r="J48" s="33">
        <v>4</v>
      </c>
      <c r="K48" s="34">
        <v>257.89999999999998</v>
      </c>
      <c r="L48" s="35">
        <v>147</v>
      </c>
      <c r="M48" s="36">
        <v>110.9</v>
      </c>
      <c r="N48" s="35">
        <f t="shared" si="3"/>
        <v>10603.3843107294</v>
      </c>
      <c r="O48" s="35">
        <f t="shared" si="4"/>
        <v>4453.4629428915305</v>
      </c>
      <c r="P48" s="35">
        <f t="shared" si="5"/>
        <v>3710.8626312810111</v>
      </c>
      <c r="Q48" s="35">
        <f t="shared" si="6"/>
        <v>2439.0587366738409</v>
      </c>
      <c r="R48" s="35">
        <f t="shared" si="8"/>
        <v>3610.5999999999995</v>
      </c>
      <c r="S48" s="35">
        <f t="shared" si="7"/>
        <v>2760.4429818415074</v>
      </c>
    </row>
    <row r="49" spans="1:19" x14ac:dyDescent="0.25">
      <c r="A49" s="38">
        <v>9</v>
      </c>
      <c r="B49" s="27" t="s">
        <v>108</v>
      </c>
      <c r="C49" s="28">
        <v>2818</v>
      </c>
      <c r="D49" s="29">
        <v>40907</v>
      </c>
      <c r="E49" s="30" t="s">
        <v>79</v>
      </c>
      <c r="F49" s="30" t="s">
        <v>72</v>
      </c>
      <c r="G49" s="31">
        <v>17</v>
      </c>
      <c r="H49" s="32">
        <v>8</v>
      </c>
      <c r="I49" s="33">
        <v>2</v>
      </c>
      <c r="J49" s="33">
        <v>6</v>
      </c>
      <c r="K49" s="34">
        <v>272.7</v>
      </c>
      <c r="L49" s="35">
        <v>62.9</v>
      </c>
      <c r="M49" s="36">
        <v>209.8</v>
      </c>
      <c r="N49" s="35">
        <f t="shared" si="3"/>
        <v>11211.876314602199</v>
      </c>
      <c r="O49" s="35">
        <f t="shared" si="4"/>
        <v>4709.0319679198155</v>
      </c>
      <c r="P49" s="35">
        <f t="shared" si="5"/>
        <v>3923.8163611877931</v>
      </c>
      <c r="Q49" s="35">
        <f t="shared" si="6"/>
        <v>2579.0279856182879</v>
      </c>
      <c r="R49" s="35">
        <f t="shared" si="8"/>
        <v>3817.7999999999997</v>
      </c>
      <c r="S49" s="35">
        <f t="shared" si="7"/>
        <v>2918.8553747505975</v>
      </c>
    </row>
    <row r="50" spans="1:19" x14ac:dyDescent="0.25">
      <c r="A50" s="38">
        <v>10</v>
      </c>
      <c r="B50" s="27" t="s">
        <v>84</v>
      </c>
      <c r="C50" s="28">
        <v>2817</v>
      </c>
      <c r="D50" s="29">
        <v>40907</v>
      </c>
      <c r="E50" s="30" t="s">
        <v>79</v>
      </c>
      <c r="F50" s="30" t="s">
        <v>72</v>
      </c>
      <c r="G50" s="31">
        <v>3</v>
      </c>
      <c r="H50" s="32">
        <v>3</v>
      </c>
      <c r="I50" s="33">
        <v>1</v>
      </c>
      <c r="J50" s="33">
        <v>2</v>
      </c>
      <c r="K50" s="34">
        <v>67.2</v>
      </c>
      <c r="L50" s="35">
        <v>19.399999999999999</v>
      </c>
      <c r="M50" s="36">
        <v>47.8</v>
      </c>
      <c r="N50" s="35">
        <f t="shared" si="3"/>
        <v>2762.8826121792004</v>
      </c>
      <c r="O50" s="35">
        <f t="shared" si="4"/>
        <v>1160.4215190473474</v>
      </c>
      <c r="P50" s="35">
        <f t="shared" si="5"/>
        <v>966.92504390106239</v>
      </c>
      <c r="Q50" s="35">
        <f t="shared" si="6"/>
        <v>635.5360492612723</v>
      </c>
      <c r="R50" s="35">
        <f t="shared" si="8"/>
        <v>940.80000000000007</v>
      </c>
      <c r="S50" s="35">
        <f t="shared" si="7"/>
        <v>719.27789212776008</v>
      </c>
    </row>
    <row r="51" spans="1:19" x14ac:dyDescent="0.25">
      <c r="A51" s="38">
        <v>11</v>
      </c>
      <c r="B51" s="27" t="s">
        <v>85</v>
      </c>
      <c r="C51" s="28">
        <v>2811</v>
      </c>
      <c r="D51" s="29">
        <v>40907</v>
      </c>
      <c r="E51" s="30" t="s">
        <v>79</v>
      </c>
      <c r="F51" s="30" t="s">
        <v>72</v>
      </c>
      <c r="G51" s="31">
        <v>10</v>
      </c>
      <c r="H51" s="32">
        <v>4</v>
      </c>
      <c r="I51" s="33">
        <v>0</v>
      </c>
      <c r="J51" s="33">
        <v>4</v>
      </c>
      <c r="K51" s="34">
        <v>128.19999999999999</v>
      </c>
      <c r="L51" s="35">
        <v>0</v>
      </c>
      <c r="M51" s="36">
        <v>128.19999999999999</v>
      </c>
      <c r="N51" s="35">
        <f t="shared" si="3"/>
        <v>5270.8564119251996</v>
      </c>
      <c r="O51" s="35">
        <f t="shared" si="4"/>
        <v>2213.7803384206832</v>
      </c>
      <c r="P51" s="35">
        <f t="shared" si="5"/>
        <v>1844.6397414898242</v>
      </c>
      <c r="Q51" s="35">
        <f t="shared" si="6"/>
        <v>1212.4363320728437</v>
      </c>
      <c r="R51" s="35">
        <f t="shared" si="8"/>
        <v>1794.7999999999997</v>
      </c>
      <c r="S51" s="35">
        <f t="shared" si="7"/>
        <v>1372.193835874685</v>
      </c>
    </row>
    <row r="52" spans="1:19" x14ac:dyDescent="0.25">
      <c r="A52" s="38">
        <v>12</v>
      </c>
      <c r="B52" s="27" t="s">
        <v>109</v>
      </c>
      <c r="C52" s="28">
        <v>2812</v>
      </c>
      <c r="D52" s="29">
        <v>40907</v>
      </c>
      <c r="E52" s="30" t="s">
        <v>79</v>
      </c>
      <c r="F52" s="30" t="s">
        <v>72</v>
      </c>
      <c r="G52" s="31">
        <v>25</v>
      </c>
      <c r="H52" s="32">
        <v>12</v>
      </c>
      <c r="I52" s="33">
        <v>8</v>
      </c>
      <c r="J52" s="33">
        <v>4</v>
      </c>
      <c r="K52" s="34">
        <v>352</v>
      </c>
      <c r="L52" s="35">
        <v>200</v>
      </c>
      <c r="M52" s="36">
        <v>152</v>
      </c>
      <c r="N52" s="35">
        <f t="shared" si="3"/>
        <v>14472.242254272001</v>
      </c>
      <c r="O52" s="35">
        <f t="shared" si="4"/>
        <v>6078.3984331051524</v>
      </c>
      <c r="P52" s="35">
        <f t="shared" si="5"/>
        <v>5064.845468053184</v>
      </c>
      <c r="Q52" s="35">
        <f t="shared" si="6"/>
        <v>3328.9983532733313</v>
      </c>
      <c r="R52" s="35">
        <f t="shared" si="8"/>
        <v>4928</v>
      </c>
      <c r="S52" s="35">
        <f t="shared" si="7"/>
        <v>3767.6461016216003</v>
      </c>
    </row>
    <row r="53" spans="1:19" x14ac:dyDescent="0.25">
      <c r="A53" s="38">
        <v>13</v>
      </c>
      <c r="B53" s="27" t="s">
        <v>110</v>
      </c>
      <c r="C53" s="28">
        <v>2798</v>
      </c>
      <c r="D53" s="29">
        <v>40907</v>
      </c>
      <c r="E53" s="30" t="s">
        <v>71</v>
      </c>
      <c r="F53" s="30" t="s">
        <v>111</v>
      </c>
      <c r="G53" s="31">
        <v>2</v>
      </c>
      <c r="H53" s="32">
        <v>1</v>
      </c>
      <c r="I53" s="33">
        <v>0</v>
      </c>
      <c r="J53" s="33">
        <v>1</v>
      </c>
      <c r="K53" s="34">
        <v>19.3</v>
      </c>
      <c r="L53" s="35">
        <v>0</v>
      </c>
      <c r="M53" s="36">
        <v>19.3</v>
      </c>
      <c r="N53" s="35">
        <f t="shared" si="3"/>
        <v>793.50646450980003</v>
      </c>
      <c r="O53" s="35">
        <f t="shared" si="4"/>
        <v>333.27582317877682</v>
      </c>
      <c r="P53" s="35">
        <f t="shared" si="5"/>
        <v>277.70317481087062</v>
      </c>
      <c r="Q53" s="35">
        <f t="shared" si="6"/>
        <v>182.52746652890707</v>
      </c>
      <c r="R53" s="35">
        <f t="shared" si="8"/>
        <v>270.2</v>
      </c>
      <c r="S53" s="35">
        <f t="shared" si="7"/>
        <v>206.57832318550251</v>
      </c>
    </row>
    <row r="54" spans="1:19" x14ac:dyDescent="0.25">
      <c r="A54" s="38">
        <v>14</v>
      </c>
      <c r="B54" s="27" t="s">
        <v>112</v>
      </c>
      <c r="C54" s="28">
        <v>2813</v>
      </c>
      <c r="D54" s="29">
        <v>40907</v>
      </c>
      <c r="E54" s="30" t="s">
        <v>79</v>
      </c>
      <c r="F54" s="30" t="s">
        <v>72</v>
      </c>
      <c r="G54" s="31">
        <v>30</v>
      </c>
      <c r="H54" s="32">
        <v>13</v>
      </c>
      <c r="I54" s="33">
        <v>10</v>
      </c>
      <c r="J54" s="33">
        <v>3</v>
      </c>
      <c r="K54" s="34">
        <v>369</v>
      </c>
      <c r="L54" s="35">
        <v>287.7</v>
      </c>
      <c r="M54" s="36">
        <v>81.3</v>
      </c>
      <c r="N54" s="35">
        <f t="shared" si="3"/>
        <v>15171.185772234001</v>
      </c>
      <c r="O54" s="35">
        <f t="shared" si="4"/>
        <v>6371.9574483403449</v>
      </c>
      <c r="P54" s="35">
        <f t="shared" si="5"/>
        <v>5309.4544821352974</v>
      </c>
      <c r="Q54" s="35">
        <f t="shared" si="6"/>
        <v>3489.7738419257362</v>
      </c>
      <c r="R54" s="35">
        <f t="shared" si="8"/>
        <v>5166</v>
      </c>
      <c r="S54" s="35">
        <f t="shared" si="7"/>
        <v>3949.6062826658253</v>
      </c>
    </row>
    <row r="55" spans="1:19" x14ac:dyDescent="0.25">
      <c r="A55" s="38">
        <v>15</v>
      </c>
      <c r="B55" s="27" t="s">
        <v>113</v>
      </c>
      <c r="C55" s="28">
        <v>2790</v>
      </c>
      <c r="D55" s="29">
        <v>40907</v>
      </c>
      <c r="E55" s="30" t="s">
        <v>79</v>
      </c>
      <c r="F55" s="30" t="s">
        <v>72</v>
      </c>
      <c r="G55" s="31">
        <v>25</v>
      </c>
      <c r="H55" s="32">
        <v>7</v>
      </c>
      <c r="I55" s="33">
        <v>5</v>
      </c>
      <c r="J55" s="33">
        <v>2</v>
      </c>
      <c r="K55" s="34">
        <v>235.3</v>
      </c>
      <c r="L55" s="35">
        <v>169.2</v>
      </c>
      <c r="M55" s="36">
        <v>66.099999999999994</v>
      </c>
      <c r="N55" s="35">
        <f t="shared" si="3"/>
        <v>9674.2005750858007</v>
      </c>
      <c r="O55" s="35">
        <f t="shared" si="4"/>
        <v>4063.2021344023933</v>
      </c>
      <c r="P55" s="35">
        <f t="shared" si="5"/>
        <v>3385.6765302071426</v>
      </c>
      <c r="Q55" s="35">
        <f t="shared" si="6"/>
        <v>2225.3219105829967</v>
      </c>
      <c r="R55" s="35">
        <f t="shared" si="8"/>
        <v>3294.2000000000003</v>
      </c>
      <c r="S55" s="35">
        <f t="shared" si="7"/>
        <v>2518.5429764533028</v>
      </c>
    </row>
    <row r="56" spans="1:19" x14ac:dyDescent="0.25">
      <c r="A56" s="38">
        <v>16</v>
      </c>
      <c r="B56" s="27" t="s">
        <v>90</v>
      </c>
      <c r="C56" s="28">
        <v>2804</v>
      </c>
      <c r="D56" s="29">
        <v>40907</v>
      </c>
      <c r="E56" s="30" t="s">
        <v>79</v>
      </c>
      <c r="F56" s="30" t="s">
        <v>72</v>
      </c>
      <c r="G56" s="31">
        <v>34</v>
      </c>
      <c r="H56" s="32">
        <v>14</v>
      </c>
      <c r="I56" s="33">
        <v>8</v>
      </c>
      <c r="J56" s="33">
        <v>6</v>
      </c>
      <c r="K56" s="34">
        <v>583.1</v>
      </c>
      <c r="L56" s="35">
        <v>314.2</v>
      </c>
      <c r="M56" s="36">
        <v>268.89999999999998</v>
      </c>
      <c r="N56" s="35">
        <f t="shared" si="3"/>
        <v>23973.762666096602</v>
      </c>
      <c r="O56" s="35">
        <f t="shared" si="4"/>
        <v>10069.074222567087</v>
      </c>
      <c r="P56" s="35">
        <f t="shared" si="5"/>
        <v>8390.089183016511</v>
      </c>
      <c r="Q56" s="35">
        <f t="shared" si="6"/>
        <v>5514.5992607774988</v>
      </c>
      <c r="R56" s="35">
        <f t="shared" si="8"/>
        <v>8163.4000000000005</v>
      </c>
      <c r="S56" s="35">
        <f t="shared" si="7"/>
        <v>6241.2342098169183</v>
      </c>
    </row>
    <row r="57" spans="1:19" x14ac:dyDescent="0.25">
      <c r="A57" s="38">
        <v>17</v>
      </c>
      <c r="B57" s="27" t="s">
        <v>114</v>
      </c>
      <c r="C57" s="28">
        <v>2801</v>
      </c>
      <c r="D57" s="29">
        <v>40907</v>
      </c>
      <c r="E57" s="30" t="s">
        <v>79</v>
      </c>
      <c r="F57" s="30" t="s">
        <v>72</v>
      </c>
      <c r="G57" s="31">
        <v>28</v>
      </c>
      <c r="H57" s="32">
        <v>13</v>
      </c>
      <c r="I57" s="33">
        <v>7</v>
      </c>
      <c r="J57" s="33">
        <v>6</v>
      </c>
      <c r="K57" s="34">
        <v>540.5</v>
      </c>
      <c r="L57" s="35">
        <v>262.7</v>
      </c>
      <c r="M57" s="36">
        <v>277.8</v>
      </c>
      <c r="N57" s="35">
        <f t="shared" si="3"/>
        <v>22222.292438733002</v>
      </c>
      <c r="O57" s="35">
        <f t="shared" si="4"/>
        <v>9333.4498667424286</v>
      </c>
      <c r="P57" s="35">
        <f t="shared" si="5"/>
        <v>7777.1277712578003</v>
      </c>
      <c r="Q57" s="35">
        <f t="shared" si="6"/>
        <v>5111.7148009779412</v>
      </c>
      <c r="R57" s="35">
        <f t="shared" si="8"/>
        <v>7567</v>
      </c>
      <c r="S57" s="35">
        <f t="shared" si="7"/>
        <v>5785.2634032002125</v>
      </c>
    </row>
    <row r="58" spans="1:19" x14ac:dyDescent="0.25">
      <c r="A58" s="38">
        <v>18</v>
      </c>
      <c r="B58" s="27" t="s">
        <v>115</v>
      </c>
      <c r="C58" s="28">
        <v>2796</v>
      </c>
      <c r="D58" s="29">
        <v>40906</v>
      </c>
      <c r="E58" s="30" t="s">
        <v>79</v>
      </c>
      <c r="F58" s="30" t="s">
        <v>72</v>
      </c>
      <c r="G58" s="31">
        <v>18</v>
      </c>
      <c r="H58" s="32">
        <v>10</v>
      </c>
      <c r="I58" s="33">
        <v>6</v>
      </c>
      <c r="J58" s="33">
        <v>4</v>
      </c>
      <c r="K58" s="34">
        <v>280.8</v>
      </c>
      <c r="L58" s="35">
        <v>183.1</v>
      </c>
      <c r="M58" s="36">
        <v>97.7</v>
      </c>
      <c r="N58" s="35">
        <f t="shared" si="3"/>
        <v>11544.902343748801</v>
      </c>
      <c r="O58" s="35">
        <f t="shared" si="4"/>
        <v>4848.9042045907017</v>
      </c>
      <c r="P58" s="35">
        <f t="shared" si="5"/>
        <v>4040.3653620151536</v>
      </c>
      <c r="Q58" s="35">
        <f t="shared" si="6"/>
        <v>2655.6327772703166</v>
      </c>
      <c r="R58" s="35">
        <f t="shared" si="8"/>
        <v>3931.2000000000003</v>
      </c>
      <c r="S58" s="35">
        <f t="shared" si="7"/>
        <v>3005.5540492481405</v>
      </c>
    </row>
    <row r="59" spans="1:19" x14ac:dyDescent="0.25">
      <c r="A59" s="38">
        <v>19</v>
      </c>
      <c r="B59" s="27" t="s">
        <v>92</v>
      </c>
      <c r="C59" s="28">
        <v>2105</v>
      </c>
      <c r="D59" s="29">
        <v>40848</v>
      </c>
      <c r="E59" s="30" t="s">
        <v>71</v>
      </c>
      <c r="F59" s="30" t="s">
        <v>71</v>
      </c>
      <c r="G59" s="31">
        <v>2</v>
      </c>
      <c r="H59" s="32">
        <v>1</v>
      </c>
      <c r="I59" s="33">
        <v>1</v>
      </c>
      <c r="J59" s="33">
        <v>0</v>
      </c>
      <c r="K59" s="34">
        <v>16.8</v>
      </c>
      <c r="L59" s="35">
        <v>16.8</v>
      </c>
      <c r="M59" s="36">
        <v>0</v>
      </c>
      <c r="N59" s="35">
        <f t="shared" si="3"/>
        <v>690.72065304480009</v>
      </c>
      <c r="O59" s="35">
        <f t="shared" si="4"/>
        <v>290.10537976183684</v>
      </c>
      <c r="P59" s="35">
        <f t="shared" si="5"/>
        <v>241.7312609752656</v>
      </c>
      <c r="Q59" s="35">
        <f t="shared" si="6"/>
        <v>158.88401231531807</v>
      </c>
      <c r="R59" s="35">
        <f t="shared" si="8"/>
        <v>235.20000000000002</v>
      </c>
      <c r="S59" s="35">
        <f t="shared" si="7"/>
        <v>179.81947303194002</v>
      </c>
    </row>
    <row r="60" spans="1:19" x14ac:dyDescent="0.25">
      <c r="A60" s="38">
        <v>20</v>
      </c>
      <c r="B60" s="27" t="s">
        <v>116</v>
      </c>
      <c r="C60" s="28">
        <v>2794</v>
      </c>
      <c r="D60" s="29">
        <v>40907</v>
      </c>
      <c r="E60" s="30" t="s">
        <v>79</v>
      </c>
      <c r="F60" s="30" t="s">
        <v>72</v>
      </c>
      <c r="G60" s="31">
        <v>12</v>
      </c>
      <c r="H60" s="32">
        <v>6</v>
      </c>
      <c r="I60" s="33">
        <v>4</v>
      </c>
      <c r="J60" s="33">
        <v>2</v>
      </c>
      <c r="K60" s="34">
        <v>210.8</v>
      </c>
      <c r="L60" s="35">
        <v>121.4</v>
      </c>
      <c r="M60" s="36">
        <v>89.4</v>
      </c>
      <c r="N60" s="35">
        <f t="shared" si="3"/>
        <v>8666.8996227288008</v>
      </c>
      <c r="O60" s="35">
        <f t="shared" si="4"/>
        <v>3640.1317889163811</v>
      </c>
      <c r="P60" s="35">
        <f t="shared" si="5"/>
        <v>3033.1517746182135</v>
      </c>
      <c r="Q60" s="35">
        <f t="shared" si="6"/>
        <v>1993.6160592898245</v>
      </c>
      <c r="R60" s="35">
        <f t="shared" si="8"/>
        <v>2951.2000000000003</v>
      </c>
      <c r="S60" s="35">
        <f t="shared" si="7"/>
        <v>2256.30624494839</v>
      </c>
    </row>
    <row r="61" spans="1:19" x14ac:dyDescent="0.25">
      <c r="A61" s="38">
        <v>21</v>
      </c>
      <c r="B61" s="27" t="s">
        <v>93</v>
      </c>
      <c r="C61" s="28">
        <v>2816</v>
      </c>
      <c r="D61" s="29">
        <v>40907</v>
      </c>
      <c r="E61" s="30" t="s">
        <v>71</v>
      </c>
      <c r="F61" s="30" t="s">
        <v>71</v>
      </c>
      <c r="G61" s="31">
        <v>1</v>
      </c>
      <c r="H61" s="32">
        <v>1</v>
      </c>
      <c r="I61" s="33">
        <v>1</v>
      </c>
      <c r="J61" s="33">
        <v>0</v>
      </c>
      <c r="K61" s="34">
        <v>63.5</v>
      </c>
      <c r="L61" s="35">
        <v>63.5</v>
      </c>
      <c r="M61" s="36">
        <v>0</v>
      </c>
      <c r="N61" s="35">
        <f t="shared" si="3"/>
        <v>2610.759611211</v>
      </c>
      <c r="O61" s="35">
        <f t="shared" si="4"/>
        <v>1096.5292627902761</v>
      </c>
      <c r="P61" s="35">
        <f t="shared" si="5"/>
        <v>913.6866114243669</v>
      </c>
      <c r="Q61" s="35">
        <f t="shared" si="6"/>
        <v>600.54373702516057</v>
      </c>
      <c r="R61" s="35">
        <f t="shared" si="8"/>
        <v>889</v>
      </c>
      <c r="S61" s="35">
        <f t="shared" si="7"/>
        <v>679.67479390048754</v>
      </c>
    </row>
    <row r="62" spans="1:19" x14ac:dyDescent="0.25">
      <c r="A62" s="38">
        <v>22</v>
      </c>
      <c r="B62" s="27" t="s">
        <v>94</v>
      </c>
      <c r="C62" s="28">
        <v>2795</v>
      </c>
      <c r="D62" s="29">
        <v>40907</v>
      </c>
      <c r="E62" s="30" t="s">
        <v>79</v>
      </c>
      <c r="F62" s="30" t="s">
        <v>72</v>
      </c>
      <c r="G62" s="31">
        <v>5</v>
      </c>
      <c r="H62" s="32">
        <v>3</v>
      </c>
      <c r="I62" s="33">
        <v>3</v>
      </c>
      <c r="J62" s="33">
        <v>0</v>
      </c>
      <c r="K62" s="34">
        <v>65.8</v>
      </c>
      <c r="L62" s="35">
        <v>65.8</v>
      </c>
      <c r="M62" s="36">
        <v>0</v>
      </c>
      <c r="N62" s="35">
        <f t="shared" si="3"/>
        <v>2705.3225577588</v>
      </c>
      <c r="O62" s="35">
        <f t="shared" si="4"/>
        <v>1136.2460707338607</v>
      </c>
      <c r="P62" s="35">
        <f t="shared" si="5"/>
        <v>946.78077215312351</v>
      </c>
      <c r="Q62" s="35">
        <f t="shared" si="6"/>
        <v>622.29571490166245</v>
      </c>
      <c r="R62" s="35">
        <f t="shared" si="8"/>
        <v>921.19999999999993</v>
      </c>
      <c r="S62" s="35">
        <f t="shared" si="7"/>
        <v>704.29293604176496</v>
      </c>
    </row>
    <row r="63" spans="1:19" x14ac:dyDescent="0.25">
      <c r="A63" s="38">
        <v>23</v>
      </c>
      <c r="B63" s="27" t="s">
        <v>117</v>
      </c>
      <c r="C63" s="28">
        <v>2791</v>
      </c>
      <c r="D63" s="29">
        <v>40907</v>
      </c>
      <c r="E63" s="30" t="s">
        <v>79</v>
      </c>
      <c r="F63" s="30" t="s">
        <v>72</v>
      </c>
      <c r="G63" s="31">
        <v>20</v>
      </c>
      <c r="H63" s="32">
        <v>12</v>
      </c>
      <c r="I63" s="33">
        <v>8</v>
      </c>
      <c r="J63" s="33">
        <v>4</v>
      </c>
      <c r="K63" s="34">
        <v>261.10000000000002</v>
      </c>
      <c r="L63" s="35">
        <v>167.1</v>
      </c>
      <c r="M63" s="36">
        <v>94</v>
      </c>
      <c r="N63" s="35">
        <f t="shared" si="3"/>
        <v>10734.950149404602</v>
      </c>
      <c r="O63" s="35">
        <f t="shared" si="4"/>
        <v>4508.7211104652142</v>
      </c>
      <c r="P63" s="35">
        <f t="shared" si="5"/>
        <v>3756.9066809905862</v>
      </c>
      <c r="Q63" s="35">
        <f t="shared" si="6"/>
        <v>2469.3223580672352</v>
      </c>
      <c r="R63" s="35">
        <f t="shared" si="8"/>
        <v>3655.4000000000005</v>
      </c>
      <c r="S63" s="35">
        <f t="shared" si="7"/>
        <v>2794.6943100380677</v>
      </c>
    </row>
    <row r="64" spans="1:19" x14ac:dyDescent="0.25">
      <c r="A64" s="38">
        <v>24</v>
      </c>
      <c r="B64" s="27" t="s">
        <v>118</v>
      </c>
      <c r="C64" s="28">
        <v>2802</v>
      </c>
      <c r="D64" s="29">
        <v>40907</v>
      </c>
      <c r="E64" s="30" t="s">
        <v>79</v>
      </c>
      <c r="F64" s="30" t="s">
        <v>72</v>
      </c>
      <c r="G64" s="31">
        <v>39</v>
      </c>
      <c r="H64" s="32">
        <v>18</v>
      </c>
      <c r="I64" s="33">
        <v>9</v>
      </c>
      <c r="J64" s="33">
        <v>9</v>
      </c>
      <c r="K64" s="34">
        <v>506.8</v>
      </c>
      <c r="L64" s="35">
        <v>267.5</v>
      </c>
      <c r="M64" s="36">
        <v>239.3</v>
      </c>
      <c r="N64" s="35">
        <f t="shared" si="3"/>
        <v>20836.7397001848</v>
      </c>
      <c r="O64" s="35">
        <f t="shared" si="4"/>
        <v>8751.5122894820779</v>
      </c>
      <c r="P64" s="35">
        <f t="shared" si="5"/>
        <v>7292.2263727538457</v>
      </c>
      <c r="Q64" s="35">
        <f t="shared" si="6"/>
        <v>4793.0010381787624</v>
      </c>
      <c r="R64" s="35">
        <f t="shared" si="8"/>
        <v>7095.2</v>
      </c>
      <c r="S64" s="35">
        <f t="shared" si="7"/>
        <v>5424.55410313019</v>
      </c>
    </row>
    <row r="65" spans="1:19" x14ac:dyDescent="0.25">
      <c r="A65" s="38">
        <v>25</v>
      </c>
      <c r="B65" s="27" t="s">
        <v>119</v>
      </c>
      <c r="C65" s="28">
        <v>2786</v>
      </c>
      <c r="D65" s="29">
        <v>40907</v>
      </c>
      <c r="E65" s="30" t="s">
        <v>79</v>
      </c>
      <c r="F65" s="30" t="s">
        <v>72</v>
      </c>
      <c r="G65" s="31">
        <v>34</v>
      </c>
      <c r="H65" s="32">
        <v>11</v>
      </c>
      <c r="I65" s="33">
        <v>8</v>
      </c>
      <c r="J65" s="33">
        <v>3</v>
      </c>
      <c r="K65" s="34">
        <v>352.7</v>
      </c>
      <c r="L65" s="35">
        <v>283.89999999999998</v>
      </c>
      <c r="M65" s="36">
        <v>68.8</v>
      </c>
      <c r="N65" s="35">
        <f t="shared" si="3"/>
        <v>14501.022281482201</v>
      </c>
      <c r="O65" s="35">
        <f t="shared" si="4"/>
        <v>6090.4861572618956</v>
      </c>
      <c r="P65" s="35">
        <f t="shared" si="5"/>
        <v>5074.9176039271533</v>
      </c>
      <c r="Q65" s="35">
        <f t="shared" si="6"/>
        <v>3335.6185204531357</v>
      </c>
      <c r="R65" s="35">
        <f t="shared" si="8"/>
        <v>4937.8</v>
      </c>
      <c r="S65" s="35">
        <f t="shared" si="7"/>
        <v>3775.1385796645977</v>
      </c>
    </row>
    <row r="66" spans="1:19" x14ac:dyDescent="0.25">
      <c r="A66" s="38">
        <v>26</v>
      </c>
      <c r="B66" s="27" t="s">
        <v>120</v>
      </c>
      <c r="C66" s="28">
        <v>2788</v>
      </c>
      <c r="D66" s="29">
        <v>40907</v>
      </c>
      <c r="E66" s="30" t="s">
        <v>79</v>
      </c>
      <c r="F66" s="30" t="s">
        <v>71</v>
      </c>
      <c r="G66" s="31">
        <v>11</v>
      </c>
      <c r="H66" s="32">
        <v>5</v>
      </c>
      <c r="I66" s="33">
        <v>0</v>
      </c>
      <c r="J66" s="33">
        <v>5</v>
      </c>
      <c r="K66" s="34">
        <v>205.8</v>
      </c>
      <c r="L66" s="35">
        <v>0</v>
      </c>
      <c r="M66" s="36">
        <v>205.8</v>
      </c>
      <c r="N66" s="35">
        <f t="shared" si="3"/>
        <v>8461.3279997988011</v>
      </c>
      <c r="O66" s="35">
        <f t="shared" si="4"/>
        <v>3553.7909020825014</v>
      </c>
      <c r="P66" s="35">
        <f t="shared" si="5"/>
        <v>2961.2079469470036</v>
      </c>
      <c r="Q66" s="35">
        <f t="shared" si="6"/>
        <v>1946.3291508626464</v>
      </c>
      <c r="R66" s="35">
        <f t="shared" si="8"/>
        <v>2881.2000000000003</v>
      </c>
      <c r="S66" s="35">
        <f t="shared" si="7"/>
        <v>2202.7885446412652</v>
      </c>
    </row>
    <row r="67" spans="1:19" x14ac:dyDescent="0.25">
      <c r="A67" s="38">
        <v>27</v>
      </c>
      <c r="B67" s="27" t="s">
        <v>121</v>
      </c>
      <c r="C67" s="28">
        <v>2803</v>
      </c>
      <c r="D67" s="29">
        <v>40907</v>
      </c>
      <c r="E67" s="30" t="s">
        <v>79</v>
      </c>
      <c r="F67" s="30" t="s">
        <v>72</v>
      </c>
      <c r="G67" s="31">
        <v>40</v>
      </c>
      <c r="H67" s="32">
        <v>16</v>
      </c>
      <c r="I67" s="33">
        <v>11</v>
      </c>
      <c r="J67" s="33">
        <v>5</v>
      </c>
      <c r="K67" s="34">
        <v>580.70000000000005</v>
      </c>
      <c r="L67" s="35">
        <v>333.1</v>
      </c>
      <c r="M67" s="36">
        <v>247.6</v>
      </c>
      <c r="N67" s="35">
        <f t="shared" si="3"/>
        <v>23875.088287090202</v>
      </c>
      <c r="O67" s="35">
        <v>10027.799999999999</v>
      </c>
      <c r="P67" s="35">
        <v>8355.5</v>
      </c>
      <c r="Q67" s="35">
        <v>5492.2</v>
      </c>
      <c r="R67" s="35">
        <f t="shared" si="8"/>
        <v>8129.8000000000011</v>
      </c>
      <c r="S67" s="35">
        <v>6215.6</v>
      </c>
    </row>
    <row r="68" spans="1:19" x14ac:dyDescent="0.25">
      <c r="A68" s="329" t="s">
        <v>122</v>
      </c>
      <c r="B68" s="329"/>
      <c r="C68" s="48" t="s">
        <v>103</v>
      </c>
      <c r="D68" s="48" t="s">
        <v>103</v>
      </c>
      <c r="E68" s="49" t="s">
        <v>103</v>
      </c>
      <c r="F68" s="49" t="s">
        <v>103</v>
      </c>
      <c r="G68" s="50">
        <f t="shared" ref="G68:Q68" si="9">SUM(G41:G67)</f>
        <v>493</v>
      </c>
      <c r="H68" s="50">
        <f t="shared" si="9"/>
        <v>228</v>
      </c>
      <c r="I68" s="51">
        <f t="shared" si="9"/>
        <v>131</v>
      </c>
      <c r="J68" s="51">
        <f t="shared" si="9"/>
        <v>97</v>
      </c>
      <c r="K68" s="39">
        <f t="shared" si="9"/>
        <v>7423.6000000000013</v>
      </c>
      <c r="L68" s="39">
        <f t="shared" si="9"/>
        <v>4090.8</v>
      </c>
      <c r="M68" s="42">
        <f t="shared" si="9"/>
        <v>3332.8</v>
      </c>
      <c r="N68" s="42">
        <f t="shared" si="9"/>
        <v>305216.29999662959</v>
      </c>
      <c r="O68" s="42">
        <f t="shared" si="9"/>
        <v>128192.21090311151</v>
      </c>
      <c r="P68" s="42">
        <f t="shared" si="9"/>
        <v>106816.38367426459</v>
      </c>
      <c r="Q68" s="42">
        <f t="shared" si="9"/>
        <v>70208.117135267268</v>
      </c>
      <c r="R68" s="39">
        <f>K68*14</f>
        <v>103930.40000000002</v>
      </c>
      <c r="S68" s="39">
        <f>SUM(S41:S67)</f>
        <v>79458.85428632512</v>
      </c>
    </row>
    <row r="69" spans="1:19" x14ac:dyDescent="0.25">
      <c r="A69" s="330" t="s">
        <v>123</v>
      </c>
      <c r="B69" s="330"/>
      <c r="C69" s="48" t="s">
        <v>103</v>
      </c>
      <c r="D69" s="48" t="s">
        <v>103</v>
      </c>
      <c r="E69" s="48" t="s">
        <v>103</v>
      </c>
      <c r="F69" s="48" t="s">
        <v>103</v>
      </c>
      <c r="G69" s="51">
        <f t="shared" ref="G69:S69" si="10">G39+G68</f>
        <v>830</v>
      </c>
      <c r="H69" s="51">
        <f t="shared" si="10"/>
        <v>386</v>
      </c>
      <c r="I69" s="51">
        <f t="shared" si="10"/>
        <v>202</v>
      </c>
      <c r="J69" s="51">
        <f t="shared" si="10"/>
        <v>184</v>
      </c>
      <c r="K69" s="39">
        <f t="shared" si="10"/>
        <v>12458.500000000002</v>
      </c>
      <c r="L69" s="39">
        <f t="shared" si="10"/>
        <v>6191.4</v>
      </c>
      <c r="M69" s="39">
        <f t="shared" si="10"/>
        <v>6267.1</v>
      </c>
      <c r="N69" s="42">
        <f t="shared" si="10"/>
        <v>513242.09999662958</v>
      </c>
      <c r="O69" s="42">
        <f t="shared" si="10"/>
        <v>247619.91090311151</v>
      </c>
      <c r="P69" s="42">
        <f t="shared" si="10"/>
        <v>160276.4836742646</v>
      </c>
      <c r="Q69" s="42">
        <f t="shared" si="10"/>
        <v>105346.11713526727</v>
      </c>
      <c r="R69" s="39">
        <f t="shared" si="10"/>
        <v>144209.60000000003</v>
      </c>
      <c r="S69" s="39">
        <f t="shared" si="10"/>
        <v>125229.87293632512</v>
      </c>
    </row>
    <row r="70" spans="1:19" x14ac:dyDescent="0.25">
      <c r="A70" s="52"/>
      <c r="B70" s="52"/>
      <c r="C70" s="52"/>
      <c r="D70" s="52"/>
      <c r="E70" s="52"/>
      <c r="F70" s="52"/>
      <c r="G70" s="52"/>
      <c r="H70" s="52"/>
      <c r="I70" s="53"/>
      <c r="J70" s="53"/>
      <c r="K70" s="53"/>
      <c r="L70" s="52"/>
      <c r="M70" s="52"/>
      <c r="N70" s="52"/>
      <c r="O70" s="52"/>
      <c r="P70" s="54"/>
      <c r="Q70" s="52"/>
      <c r="R70" s="52"/>
    </row>
  </sheetData>
  <mergeCells count="25">
    <mergeCell ref="A5:S5"/>
    <mergeCell ref="A6:A9"/>
    <mergeCell ref="B6:B9"/>
    <mergeCell ref="C6:D6"/>
    <mergeCell ref="E6:E9"/>
    <mergeCell ref="F6:F9"/>
    <mergeCell ref="G6:G8"/>
    <mergeCell ref="H6:J6"/>
    <mergeCell ref="K6:M6"/>
    <mergeCell ref="N6:Q6"/>
    <mergeCell ref="R6:R8"/>
    <mergeCell ref="S6:S8"/>
    <mergeCell ref="C7:C9"/>
    <mergeCell ref="D7:D9"/>
    <mergeCell ref="H7:H8"/>
    <mergeCell ref="I7:J7"/>
    <mergeCell ref="A39:B39"/>
    <mergeCell ref="A40:S40"/>
    <mergeCell ref="A68:B68"/>
    <mergeCell ref="A69:B69"/>
    <mergeCell ref="K7:K8"/>
    <mergeCell ref="L7:M7"/>
    <mergeCell ref="N7:N8"/>
    <mergeCell ref="O7:Q7"/>
    <mergeCell ref="A11:S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workbookViewId="0">
      <selection activeCell="L4" sqref="L4"/>
    </sheetView>
  </sheetViews>
  <sheetFormatPr defaultRowHeight="15" x14ac:dyDescent="0.25"/>
  <cols>
    <col min="2" max="2" width="31.7109375" customWidth="1"/>
    <col min="5" max="5" width="11.85546875" bestFit="1" customWidth="1"/>
    <col min="6" max="7" width="10.140625" bestFit="1" customWidth="1"/>
    <col min="8" max="8" width="11.85546875" bestFit="1" customWidth="1"/>
    <col min="9" max="9" width="12.85546875" customWidth="1"/>
    <col min="12" max="12" width="10.140625" bestFit="1" customWidth="1"/>
    <col min="13" max="13" width="19.42578125" customWidth="1"/>
  </cols>
  <sheetData>
    <row r="1" spans="1:13" ht="18.75" x14ac:dyDescent="0.3">
      <c r="A1" s="55"/>
      <c r="B1" s="55"/>
      <c r="C1" s="55"/>
      <c r="D1" s="55"/>
      <c r="E1" s="55"/>
      <c r="F1" s="55"/>
      <c r="G1" s="55"/>
      <c r="H1" s="55"/>
      <c r="I1" s="55"/>
      <c r="K1" s="6"/>
      <c r="L1" s="7" t="s">
        <v>124</v>
      </c>
      <c r="M1" s="8"/>
    </row>
    <row r="2" spans="1:13" ht="18.75" x14ac:dyDescent="0.3">
      <c r="A2" s="55"/>
      <c r="B2" s="55"/>
      <c r="C2" s="55"/>
      <c r="D2" s="55"/>
      <c r="E2" s="55"/>
      <c r="F2" s="55"/>
      <c r="G2" s="55"/>
      <c r="H2" s="55"/>
      <c r="I2" s="55"/>
      <c r="K2" s="6"/>
      <c r="L2" s="7" t="s">
        <v>41</v>
      </c>
      <c r="M2" s="8"/>
    </row>
    <row r="3" spans="1:13" ht="18.75" x14ac:dyDescent="0.3">
      <c r="A3" s="55"/>
      <c r="B3" s="55"/>
      <c r="C3" s="55"/>
      <c r="D3" s="55"/>
      <c r="E3" s="55"/>
      <c r="F3" s="55"/>
      <c r="G3" s="55"/>
      <c r="H3" s="55"/>
      <c r="I3" s="55"/>
      <c r="K3" s="6"/>
      <c r="L3" s="7" t="s">
        <v>42</v>
      </c>
      <c r="M3" s="8"/>
    </row>
    <row r="4" spans="1:13" ht="18.75" x14ac:dyDescent="0.3">
      <c r="A4" s="55"/>
      <c r="B4" s="55"/>
      <c r="C4" s="55"/>
      <c r="D4" s="55"/>
      <c r="E4" s="55"/>
      <c r="F4" s="55"/>
      <c r="G4" s="55"/>
      <c r="H4" s="55"/>
      <c r="I4" s="55"/>
      <c r="K4" s="6"/>
      <c r="L4" s="7" t="s">
        <v>608</v>
      </c>
      <c r="M4" s="8"/>
    </row>
    <row r="6" spans="1:13" ht="18.75" x14ac:dyDescent="0.25">
      <c r="A6" s="365" t="s">
        <v>125</v>
      </c>
      <c r="B6" s="366"/>
      <c r="C6" s="366"/>
      <c r="D6" s="366"/>
      <c r="E6" s="366"/>
      <c r="F6" s="366"/>
      <c r="G6" s="366"/>
      <c r="H6" s="366"/>
      <c r="I6" s="366"/>
      <c r="J6" s="366"/>
      <c r="K6" s="366"/>
      <c r="L6" s="366"/>
      <c r="M6" s="366"/>
    </row>
    <row r="7" spans="1:13" ht="15.75" x14ac:dyDescent="0.25">
      <c r="A7" s="367" t="s">
        <v>45</v>
      </c>
      <c r="B7" s="367" t="s">
        <v>126</v>
      </c>
      <c r="C7" s="367" t="s">
        <v>127</v>
      </c>
      <c r="D7" s="367" t="s">
        <v>128</v>
      </c>
      <c r="E7" s="369" t="s">
        <v>5</v>
      </c>
      <c r="F7" s="370"/>
      <c r="G7" s="370"/>
      <c r="H7" s="371"/>
      <c r="I7" s="369" t="s">
        <v>129</v>
      </c>
      <c r="J7" s="370"/>
      <c r="K7" s="370"/>
      <c r="L7" s="371"/>
      <c r="M7" s="367" t="s">
        <v>130</v>
      </c>
    </row>
    <row r="8" spans="1:13" ht="78.75" x14ac:dyDescent="0.25">
      <c r="A8" s="368"/>
      <c r="B8" s="368"/>
      <c r="C8" s="368"/>
      <c r="D8" s="368"/>
      <c r="E8" s="56" t="s">
        <v>8</v>
      </c>
      <c r="F8" s="56" t="s">
        <v>9</v>
      </c>
      <c r="G8" s="56" t="s">
        <v>10</v>
      </c>
      <c r="H8" s="56" t="s">
        <v>131</v>
      </c>
      <c r="I8" s="56" t="s">
        <v>11</v>
      </c>
      <c r="J8" s="56" t="s">
        <v>9</v>
      </c>
      <c r="K8" s="56" t="s">
        <v>10</v>
      </c>
      <c r="L8" s="57" t="s">
        <v>131</v>
      </c>
      <c r="M8" s="368"/>
    </row>
    <row r="9" spans="1:13" ht="15.75" x14ac:dyDescent="0.25">
      <c r="A9" s="58">
        <v>1</v>
      </c>
      <c r="B9" s="58">
        <v>2</v>
      </c>
      <c r="C9" s="58">
        <v>3</v>
      </c>
      <c r="D9" s="58">
        <v>4</v>
      </c>
      <c r="E9" s="58">
        <v>5</v>
      </c>
      <c r="F9" s="58">
        <v>6</v>
      </c>
      <c r="G9" s="58">
        <v>7</v>
      </c>
      <c r="H9" s="58">
        <v>8</v>
      </c>
      <c r="I9" s="58">
        <v>9</v>
      </c>
      <c r="J9" s="58">
        <v>10</v>
      </c>
      <c r="K9" s="58">
        <v>11</v>
      </c>
      <c r="L9" s="58">
        <v>12</v>
      </c>
      <c r="M9" s="58">
        <v>13</v>
      </c>
    </row>
    <row r="10" spans="1:13" ht="15.75" x14ac:dyDescent="0.25">
      <c r="A10" s="358" t="s">
        <v>132</v>
      </c>
      <c r="B10" s="359"/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60"/>
    </row>
    <row r="11" spans="1:13" ht="15.75" x14ac:dyDescent="0.25">
      <c r="A11" s="352" t="s">
        <v>14</v>
      </c>
      <c r="B11" s="342" t="s">
        <v>133</v>
      </c>
      <c r="C11" s="352" t="s">
        <v>134</v>
      </c>
      <c r="D11" s="9" t="s">
        <v>135</v>
      </c>
      <c r="E11" s="59">
        <f>F11+G11+H11</f>
        <v>604923.9</v>
      </c>
      <c r="F11" s="59">
        <f t="shared" ref="F11:H12" si="0">F13+F15+F17</f>
        <v>185423.9</v>
      </c>
      <c r="G11" s="59">
        <f t="shared" si="0"/>
        <v>189500</v>
      </c>
      <c r="H11" s="59">
        <f t="shared" si="0"/>
        <v>230000</v>
      </c>
      <c r="I11" s="342" t="s">
        <v>136</v>
      </c>
      <c r="J11" s="361">
        <v>203</v>
      </c>
      <c r="K11" s="361">
        <v>227</v>
      </c>
      <c r="L11" s="363">
        <f>'[1]2-2'!H164+'[1]2-3'!H195</f>
        <v>8322</v>
      </c>
      <c r="M11" s="342" t="s">
        <v>19</v>
      </c>
    </row>
    <row r="12" spans="1:13" ht="99" customHeight="1" x14ac:dyDescent="0.25">
      <c r="A12" s="353"/>
      <c r="B12" s="343"/>
      <c r="C12" s="353"/>
      <c r="D12" s="9" t="s">
        <v>137</v>
      </c>
      <c r="E12" s="59">
        <f>F12+G12+H12</f>
        <v>7325181</v>
      </c>
      <c r="F12" s="59">
        <f t="shared" si="0"/>
        <v>1500</v>
      </c>
      <c r="G12" s="59">
        <f t="shared" si="0"/>
        <v>18000</v>
      </c>
      <c r="H12" s="59">
        <f t="shared" si="0"/>
        <v>7305681</v>
      </c>
      <c r="I12" s="343"/>
      <c r="J12" s="362"/>
      <c r="K12" s="362"/>
      <c r="L12" s="364"/>
      <c r="M12" s="343"/>
    </row>
    <row r="13" spans="1:13" ht="15.75" x14ac:dyDescent="0.25">
      <c r="A13" s="356" t="s">
        <v>22</v>
      </c>
      <c r="B13" s="342" t="s">
        <v>138</v>
      </c>
      <c r="C13" s="352" t="s">
        <v>134</v>
      </c>
      <c r="D13" s="9" t="s">
        <v>135</v>
      </c>
      <c r="E13" s="59">
        <f t="shared" ref="E13:E18" si="1">F13+G13+H13</f>
        <v>8900</v>
      </c>
      <c r="F13" s="59">
        <v>3450</v>
      </c>
      <c r="G13" s="59">
        <v>3500</v>
      </c>
      <c r="H13" s="59">
        <v>1950</v>
      </c>
      <c r="I13" s="342" t="s">
        <v>139</v>
      </c>
      <c r="J13" s="340">
        <v>69</v>
      </c>
      <c r="K13" s="340">
        <v>70</v>
      </c>
      <c r="L13" s="340">
        <v>39</v>
      </c>
      <c r="M13" s="342" t="s">
        <v>140</v>
      </c>
    </row>
    <row r="14" spans="1:13" ht="114.75" customHeight="1" x14ac:dyDescent="0.25">
      <c r="A14" s="357"/>
      <c r="B14" s="343"/>
      <c r="C14" s="353"/>
      <c r="D14" s="9" t="s">
        <v>137</v>
      </c>
      <c r="E14" s="59">
        <f t="shared" si="1"/>
        <v>0</v>
      </c>
      <c r="F14" s="59">
        <v>0</v>
      </c>
      <c r="G14" s="59">
        <v>0</v>
      </c>
      <c r="H14" s="59">
        <v>0</v>
      </c>
      <c r="I14" s="343"/>
      <c r="J14" s="341"/>
      <c r="K14" s="341"/>
      <c r="L14" s="341"/>
      <c r="M14" s="343"/>
    </row>
    <row r="15" spans="1:13" ht="15.75" x14ac:dyDescent="0.25">
      <c r="A15" s="352" t="s">
        <v>26</v>
      </c>
      <c r="B15" s="342" t="s">
        <v>141</v>
      </c>
      <c r="C15" s="352" t="s">
        <v>134</v>
      </c>
      <c r="D15" s="9" t="s">
        <v>135</v>
      </c>
      <c r="E15" s="59">
        <f t="shared" si="1"/>
        <v>591539.1</v>
      </c>
      <c r="F15" s="59">
        <v>177489.1</v>
      </c>
      <c r="G15" s="59">
        <v>186000</v>
      </c>
      <c r="H15" s="59">
        <v>228050</v>
      </c>
      <c r="I15" s="342" t="s">
        <v>24</v>
      </c>
      <c r="J15" s="354">
        <v>3227.1</v>
      </c>
      <c r="K15" s="354">
        <v>3381.8</v>
      </c>
      <c r="L15" s="265">
        <v>134728.6</v>
      </c>
      <c r="M15" s="342" t="s">
        <v>25</v>
      </c>
    </row>
    <row r="16" spans="1:13" ht="100.5" customHeight="1" x14ac:dyDescent="0.25">
      <c r="A16" s="353"/>
      <c r="B16" s="343"/>
      <c r="C16" s="353"/>
      <c r="D16" s="9" t="s">
        <v>137</v>
      </c>
      <c r="E16" s="59">
        <f t="shared" si="1"/>
        <v>6878181</v>
      </c>
      <c r="F16" s="59">
        <v>0</v>
      </c>
      <c r="G16" s="59">
        <v>0</v>
      </c>
      <c r="H16" s="59">
        <v>6878181</v>
      </c>
      <c r="I16" s="343"/>
      <c r="J16" s="355"/>
      <c r="K16" s="355"/>
      <c r="L16" s="267"/>
      <c r="M16" s="343"/>
    </row>
    <row r="17" spans="1:13" ht="15.75" x14ac:dyDescent="0.25">
      <c r="A17" s="352" t="s">
        <v>28</v>
      </c>
      <c r="B17" s="342" t="s">
        <v>142</v>
      </c>
      <c r="C17" s="352" t="s">
        <v>134</v>
      </c>
      <c r="D17" s="9" t="s">
        <v>135</v>
      </c>
      <c r="E17" s="59">
        <f t="shared" si="1"/>
        <v>4484.8</v>
      </c>
      <c r="F17" s="59">
        <v>4484.8</v>
      </c>
      <c r="G17" s="59">
        <v>0</v>
      </c>
      <c r="H17" s="59">
        <v>0</v>
      </c>
      <c r="I17" s="342" t="s">
        <v>143</v>
      </c>
      <c r="J17" s="340">
        <v>6</v>
      </c>
      <c r="K17" s="340">
        <v>12</v>
      </c>
      <c r="L17" s="340">
        <v>285</v>
      </c>
      <c r="M17" s="342" t="s">
        <v>37</v>
      </c>
    </row>
    <row r="18" spans="1:13" ht="83.25" customHeight="1" x14ac:dyDescent="0.25">
      <c r="A18" s="353"/>
      <c r="B18" s="343"/>
      <c r="C18" s="353"/>
      <c r="D18" s="9" t="s">
        <v>137</v>
      </c>
      <c r="E18" s="59">
        <f t="shared" si="1"/>
        <v>447000</v>
      </c>
      <c r="F18" s="59">
        <v>1500</v>
      </c>
      <c r="G18" s="59">
        <f>K17*1500</f>
        <v>18000</v>
      </c>
      <c r="H18" s="59">
        <f>L17* 1500</f>
        <v>427500</v>
      </c>
      <c r="I18" s="343"/>
      <c r="J18" s="341"/>
      <c r="K18" s="341"/>
      <c r="L18" s="341"/>
      <c r="M18" s="343"/>
    </row>
    <row r="19" spans="1:13" ht="15.75" x14ac:dyDescent="0.25">
      <c r="A19" s="344" t="s">
        <v>144</v>
      </c>
      <c r="B19" s="344"/>
      <c r="C19" s="345"/>
      <c r="D19" s="60" t="s">
        <v>17</v>
      </c>
      <c r="E19" s="59">
        <f t="shared" ref="E19:H20" si="2">E17+E15+E13</f>
        <v>604923.9</v>
      </c>
      <c r="F19" s="59">
        <f t="shared" si="2"/>
        <v>185423.9</v>
      </c>
      <c r="G19" s="59">
        <f t="shared" si="2"/>
        <v>189500</v>
      </c>
      <c r="H19" s="59">
        <f t="shared" si="2"/>
        <v>230000</v>
      </c>
      <c r="I19" s="350"/>
      <c r="J19" s="350"/>
      <c r="K19" s="350"/>
      <c r="L19" s="350"/>
      <c r="M19" s="350"/>
    </row>
    <row r="20" spans="1:13" ht="15.75" x14ac:dyDescent="0.25">
      <c r="A20" s="346"/>
      <c r="B20" s="346"/>
      <c r="C20" s="347"/>
      <c r="D20" s="61" t="s">
        <v>145</v>
      </c>
      <c r="E20" s="59">
        <f t="shared" si="2"/>
        <v>7325181</v>
      </c>
      <c r="F20" s="59">
        <f t="shared" si="2"/>
        <v>1500</v>
      </c>
      <c r="G20" s="59">
        <f t="shared" si="2"/>
        <v>18000</v>
      </c>
      <c r="H20" s="59">
        <f t="shared" si="2"/>
        <v>7305681</v>
      </c>
      <c r="I20" s="350"/>
      <c r="J20" s="350"/>
      <c r="K20" s="350"/>
      <c r="L20" s="350"/>
      <c r="M20" s="350"/>
    </row>
    <row r="21" spans="1:13" ht="15.75" x14ac:dyDescent="0.25">
      <c r="A21" s="348"/>
      <c r="B21" s="348"/>
      <c r="C21" s="349"/>
      <c r="D21" s="61" t="s">
        <v>38</v>
      </c>
      <c r="E21" s="59">
        <f>SUM(E19:E20)</f>
        <v>7930104.9000000004</v>
      </c>
      <c r="F21" s="59">
        <f>F19+F20</f>
        <v>186923.9</v>
      </c>
      <c r="G21" s="59">
        <f>SUM(G19:G20)</f>
        <v>207500</v>
      </c>
      <c r="H21" s="59">
        <f>SUM(H19:H20)</f>
        <v>7535681</v>
      </c>
      <c r="I21" s="350"/>
      <c r="J21" s="350"/>
      <c r="K21" s="350"/>
      <c r="L21" s="350"/>
      <c r="M21" s="350"/>
    </row>
    <row r="22" spans="1:13" ht="9.75" customHeight="1" x14ac:dyDescent="0.25">
      <c r="A22" s="62"/>
      <c r="B22" s="62"/>
      <c r="C22" s="62"/>
      <c r="D22" s="63"/>
      <c r="E22" s="64"/>
      <c r="F22" s="64"/>
      <c r="G22" s="64"/>
      <c r="H22" s="64"/>
      <c r="I22" s="65"/>
      <c r="J22" s="66"/>
      <c r="K22" s="66"/>
      <c r="L22" s="66"/>
      <c r="M22" s="67"/>
    </row>
    <row r="23" spans="1:13" ht="15.75" customHeight="1" x14ac:dyDescent="0.25">
      <c r="A23" s="351" t="s">
        <v>39</v>
      </c>
      <c r="B23" s="351"/>
      <c r="C23" s="351"/>
      <c r="D23" s="351"/>
      <c r="E23" s="351"/>
      <c r="F23" s="351"/>
      <c r="G23" s="351"/>
      <c r="H23" s="351"/>
      <c r="I23" s="351"/>
      <c r="J23" s="351"/>
      <c r="K23" s="351"/>
      <c r="L23" s="351"/>
      <c r="M23" s="351"/>
    </row>
  </sheetData>
  <mergeCells count="44">
    <mergeCell ref="A6:M6"/>
    <mergeCell ref="A7:A8"/>
    <mergeCell ref="B7:B8"/>
    <mergeCell ref="C7:C8"/>
    <mergeCell ref="D7:D8"/>
    <mergeCell ref="E7:H7"/>
    <mergeCell ref="I7:L7"/>
    <mergeCell ref="M7:M8"/>
    <mergeCell ref="A10:M10"/>
    <mergeCell ref="A11:A12"/>
    <mergeCell ref="B11:B12"/>
    <mergeCell ref="C11:C12"/>
    <mergeCell ref="I11:I12"/>
    <mergeCell ref="J11:J12"/>
    <mergeCell ref="K11:K12"/>
    <mergeCell ref="L11:L12"/>
    <mergeCell ref="M11:M12"/>
    <mergeCell ref="L13:L14"/>
    <mergeCell ref="M13:M14"/>
    <mergeCell ref="A15:A16"/>
    <mergeCell ref="B15:B16"/>
    <mergeCell ref="C15:C16"/>
    <mergeCell ref="I15:I16"/>
    <mergeCell ref="J15:J16"/>
    <mergeCell ref="K15:K16"/>
    <mergeCell ref="L15:L16"/>
    <mergeCell ref="M15:M16"/>
    <mergeCell ref="A13:A14"/>
    <mergeCell ref="B13:B14"/>
    <mergeCell ref="C13:C14"/>
    <mergeCell ref="I13:I14"/>
    <mergeCell ref="J13:J14"/>
    <mergeCell ref="K13:K14"/>
    <mergeCell ref="L17:L18"/>
    <mergeCell ref="M17:M18"/>
    <mergeCell ref="A19:C21"/>
    <mergeCell ref="I19:M21"/>
    <mergeCell ref="A23:M23"/>
    <mergeCell ref="A17:A18"/>
    <mergeCell ref="B17:B18"/>
    <mergeCell ref="C17:C18"/>
    <mergeCell ref="I17:I18"/>
    <mergeCell ref="J17:J18"/>
    <mergeCell ref="K17:K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6"/>
  <sheetViews>
    <sheetView topLeftCell="C13" workbookViewId="0">
      <selection activeCell="Q4" sqref="Q4"/>
    </sheetView>
  </sheetViews>
  <sheetFormatPr defaultRowHeight="15" x14ac:dyDescent="0.25"/>
  <cols>
    <col min="1" max="1" width="3.85546875" customWidth="1"/>
    <col min="2" max="2" width="24.42578125" customWidth="1"/>
    <col min="16" max="16" width="10.28515625" bestFit="1" customWidth="1"/>
    <col min="18" max="18" width="10.28515625" bestFit="1" customWidth="1"/>
  </cols>
  <sheetData>
    <row r="1" spans="1:19" ht="18.75" x14ac:dyDescent="0.3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68"/>
      <c r="P1" s="68"/>
      <c r="Q1" s="69" t="s">
        <v>146</v>
      </c>
      <c r="R1" s="68"/>
      <c r="S1" s="55"/>
    </row>
    <row r="2" spans="1:19" ht="18.75" x14ac:dyDescent="0.3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68"/>
      <c r="P2" s="68"/>
      <c r="Q2" s="69" t="s">
        <v>41</v>
      </c>
      <c r="R2" s="68"/>
      <c r="S2" s="55"/>
    </row>
    <row r="3" spans="1:19" ht="18.75" x14ac:dyDescent="0.3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68"/>
      <c r="P3" s="68"/>
      <c r="Q3" s="69" t="s">
        <v>42</v>
      </c>
      <c r="R3" s="68"/>
      <c r="S3" s="55"/>
    </row>
    <row r="4" spans="1:19" ht="18.75" x14ac:dyDescent="0.3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68"/>
      <c r="P4" s="68"/>
      <c r="Q4" s="69" t="s">
        <v>608</v>
      </c>
      <c r="R4" s="68"/>
      <c r="S4" s="55"/>
    </row>
    <row r="6" spans="1:19" ht="18.75" x14ac:dyDescent="0.25">
      <c r="A6" s="392" t="s">
        <v>147</v>
      </c>
      <c r="B6" s="392"/>
      <c r="C6" s="392"/>
      <c r="D6" s="392"/>
      <c r="E6" s="392"/>
      <c r="F6" s="392"/>
      <c r="G6" s="392"/>
      <c r="H6" s="392"/>
      <c r="I6" s="392"/>
      <c r="J6" s="392"/>
      <c r="K6" s="392"/>
      <c r="L6" s="392"/>
      <c r="M6" s="392"/>
      <c r="N6" s="392"/>
      <c r="O6" s="392"/>
      <c r="P6" s="392"/>
      <c r="Q6" s="392"/>
      <c r="R6" s="392"/>
      <c r="S6" s="392"/>
    </row>
    <row r="7" spans="1:19" ht="28.5" customHeight="1" x14ac:dyDescent="0.25">
      <c r="A7" s="393" t="s">
        <v>45</v>
      </c>
      <c r="B7" s="394" t="s">
        <v>148</v>
      </c>
      <c r="C7" s="395" t="s">
        <v>149</v>
      </c>
      <c r="D7" s="396"/>
      <c r="E7" s="387" t="s">
        <v>48</v>
      </c>
      <c r="F7" s="387" t="s">
        <v>150</v>
      </c>
      <c r="G7" s="373" t="s">
        <v>151</v>
      </c>
      <c r="H7" s="387" t="s">
        <v>50</v>
      </c>
      <c r="I7" s="387" t="s">
        <v>152</v>
      </c>
      <c r="J7" s="399" t="s">
        <v>51</v>
      </c>
      <c r="K7" s="400"/>
      <c r="L7" s="401"/>
      <c r="M7" s="399" t="s">
        <v>153</v>
      </c>
      <c r="N7" s="400"/>
      <c r="O7" s="401"/>
      <c r="P7" s="399" t="s">
        <v>154</v>
      </c>
      <c r="Q7" s="400"/>
      <c r="R7" s="401"/>
      <c r="S7" s="373" t="s">
        <v>155</v>
      </c>
    </row>
    <row r="8" spans="1:19" ht="30.75" customHeight="1" x14ac:dyDescent="0.25">
      <c r="A8" s="393"/>
      <c r="B8" s="394"/>
      <c r="C8" s="397"/>
      <c r="D8" s="398"/>
      <c r="E8" s="387"/>
      <c r="F8" s="387"/>
      <c r="G8" s="374"/>
      <c r="H8" s="387"/>
      <c r="I8" s="387"/>
      <c r="J8" s="387" t="s">
        <v>8</v>
      </c>
      <c r="K8" s="372" t="s">
        <v>58</v>
      </c>
      <c r="L8" s="372"/>
      <c r="M8" s="387" t="s">
        <v>8</v>
      </c>
      <c r="N8" s="372" t="s">
        <v>58</v>
      </c>
      <c r="O8" s="372"/>
      <c r="P8" s="373" t="s">
        <v>156</v>
      </c>
      <c r="Q8" s="376" t="s">
        <v>157</v>
      </c>
      <c r="R8" s="376" t="s">
        <v>158</v>
      </c>
      <c r="S8" s="374"/>
    </row>
    <row r="9" spans="1:19" x14ac:dyDescent="0.25">
      <c r="A9" s="393"/>
      <c r="B9" s="394"/>
      <c r="C9" s="382" t="s">
        <v>56</v>
      </c>
      <c r="D9" s="382" t="s">
        <v>57</v>
      </c>
      <c r="E9" s="387"/>
      <c r="F9" s="387"/>
      <c r="G9" s="374"/>
      <c r="H9" s="387"/>
      <c r="I9" s="387"/>
      <c r="J9" s="387"/>
      <c r="K9" s="373" t="s">
        <v>60</v>
      </c>
      <c r="L9" s="373" t="s">
        <v>61</v>
      </c>
      <c r="M9" s="387"/>
      <c r="N9" s="373" t="s">
        <v>60</v>
      </c>
      <c r="O9" s="373" t="s">
        <v>61</v>
      </c>
      <c r="P9" s="374"/>
      <c r="Q9" s="377"/>
      <c r="R9" s="377"/>
      <c r="S9" s="374"/>
    </row>
    <row r="10" spans="1:19" x14ac:dyDescent="0.25">
      <c r="A10" s="393"/>
      <c r="B10" s="394"/>
      <c r="C10" s="383"/>
      <c r="D10" s="383"/>
      <c r="E10" s="387"/>
      <c r="F10" s="387"/>
      <c r="G10" s="374"/>
      <c r="H10" s="387"/>
      <c r="I10" s="387"/>
      <c r="J10" s="387"/>
      <c r="K10" s="374"/>
      <c r="L10" s="374"/>
      <c r="M10" s="387"/>
      <c r="N10" s="374"/>
      <c r="O10" s="374"/>
      <c r="P10" s="374"/>
      <c r="Q10" s="377"/>
      <c r="R10" s="377"/>
      <c r="S10" s="374"/>
    </row>
    <row r="11" spans="1:19" x14ac:dyDescent="0.25">
      <c r="A11" s="393"/>
      <c r="B11" s="394"/>
      <c r="C11" s="384"/>
      <c r="D11" s="384"/>
      <c r="E11" s="387"/>
      <c r="F11" s="387"/>
      <c r="G11" s="375"/>
      <c r="H11" s="387"/>
      <c r="I11" s="387"/>
      <c r="J11" s="387"/>
      <c r="K11" s="386"/>
      <c r="L11" s="386"/>
      <c r="M11" s="387"/>
      <c r="N11" s="386"/>
      <c r="O11" s="386"/>
      <c r="P11" s="375"/>
      <c r="Q11" s="378"/>
      <c r="R11" s="378"/>
      <c r="S11" s="375"/>
    </row>
    <row r="12" spans="1:19" x14ac:dyDescent="0.25">
      <c r="A12" s="393"/>
      <c r="B12" s="394"/>
      <c r="C12" s="385"/>
      <c r="D12" s="385"/>
      <c r="E12" s="387"/>
      <c r="F12" s="387"/>
      <c r="G12" s="70" t="s">
        <v>65</v>
      </c>
      <c r="H12" s="70" t="s">
        <v>65</v>
      </c>
      <c r="I12" s="70" t="s">
        <v>67</v>
      </c>
      <c r="J12" s="70" t="s">
        <v>66</v>
      </c>
      <c r="K12" s="70" t="s">
        <v>66</v>
      </c>
      <c r="L12" s="70" t="s">
        <v>66</v>
      </c>
      <c r="M12" s="70" t="s">
        <v>67</v>
      </c>
      <c r="N12" s="70" t="s">
        <v>67</v>
      </c>
      <c r="O12" s="70" t="s">
        <v>67</v>
      </c>
      <c r="P12" s="71" t="s">
        <v>68</v>
      </c>
      <c r="Q12" s="71" t="s">
        <v>68</v>
      </c>
      <c r="R12" s="71" t="s">
        <v>68</v>
      </c>
      <c r="S12" s="71" t="s">
        <v>68</v>
      </c>
    </row>
    <row r="13" spans="1:19" x14ac:dyDescent="0.25">
      <c r="A13" s="72">
        <v>1</v>
      </c>
      <c r="B13" s="73">
        <v>2</v>
      </c>
      <c r="C13" s="73">
        <v>3</v>
      </c>
      <c r="D13" s="73">
        <v>4</v>
      </c>
      <c r="E13" s="73">
        <v>5</v>
      </c>
      <c r="F13" s="73">
        <v>6</v>
      </c>
      <c r="G13" s="73">
        <v>7</v>
      </c>
      <c r="H13" s="73">
        <v>8</v>
      </c>
      <c r="I13" s="73">
        <v>9</v>
      </c>
      <c r="J13" s="73">
        <v>10</v>
      </c>
      <c r="K13" s="73">
        <v>11</v>
      </c>
      <c r="L13" s="73">
        <v>12</v>
      </c>
      <c r="M13" s="73">
        <v>13</v>
      </c>
      <c r="N13" s="73">
        <v>14</v>
      </c>
      <c r="O13" s="73">
        <v>15</v>
      </c>
      <c r="P13" s="73">
        <v>16</v>
      </c>
      <c r="Q13" s="73">
        <v>17</v>
      </c>
      <c r="R13" s="73">
        <v>18</v>
      </c>
      <c r="S13" s="73">
        <v>19</v>
      </c>
    </row>
    <row r="14" spans="1:19" x14ac:dyDescent="0.25">
      <c r="A14" s="388" t="s">
        <v>69</v>
      </c>
      <c r="B14" s="389"/>
      <c r="C14" s="389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5"/>
    </row>
    <row r="15" spans="1:19" ht="25.5" x14ac:dyDescent="0.25">
      <c r="A15" s="71">
        <v>1</v>
      </c>
      <c r="B15" s="76" t="s">
        <v>159</v>
      </c>
      <c r="C15" s="77">
        <v>2505</v>
      </c>
      <c r="D15" s="78">
        <v>41206</v>
      </c>
      <c r="E15" s="79" t="s">
        <v>160</v>
      </c>
      <c r="F15" s="79" t="s">
        <v>71</v>
      </c>
      <c r="G15" s="80">
        <v>8</v>
      </c>
      <c r="H15" s="80">
        <v>8</v>
      </c>
      <c r="I15" s="81">
        <v>174.5</v>
      </c>
      <c r="J15" s="80">
        <v>5</v>
      </c>
      <c r="K15" s="80">
        <v>4</v>
      </c>
      <c r="L15" s="80">
        <v>1</v>
      </c>
      <c r="M15" s="82">
        <v>174.5</v>
      </c>
      <c r="N15" s="82">
        <f>M15-O15</f>
        <v>131.19999999999999</v>
      </c>
      <c r="O15" s="82">
        <v>43.3</v>
      </c>
      <c r="P15" s="83">
        <f>M15*S15</f>
        <v>7590.75</v>
      </c>
      <c r="Q15" s="84">
        <f>P15</f>
        <v>7590.75</v>
      </c>
      <c r="R15" s="83">
        <v>0</v>
      </c>
      <c r="S15" s="85">
        <v>43.5</v>
      </c>
    </row>
    <row r="16" spans="1:19" ht="38.25" x14ac:dyDescent="0.25">
      <c r="A16" s="71">
        <v>2</v>
      </c>
      <c r="B16" s="76" t="s">
        <v>161</v>
      </c>
      <c r="C16" s="77">
        <v>2662</v>
      </c>
      <c r="D16" s="78">
        <v>41225</v>
      </c>
      <c r="E16" s="79" t="s">
        <v>162</v>
      </c>
      <c r="F16" s="79" t="s">
        <v>160</v>
      </c>
      <c r="G16" s="80">
        <v>49</v>
      </c>
      <c r="H16" s="80">
        <v>2</v>
      </c>
      <c r="I16" s="81">
        <v>872.6</v>
      </c>
      <c r="J16" s="80">
        <v>1</v>
      </c>
      <c r="K16" s="80">
        <v>1</v>
      </c>
      <c r="L16" s="80">
        <v>0</v>
      </c>
      <c r="M16" s="82">
        <v>21.1</v>
      </c>
      <c r="N16" s="82">
        <v>21.1</v>
      </c>
      <c r="O16" s="82">
        <v>0</v>
      </c>
      <c r="P16" s="83">
        <v>917.8</v>
      </c>
      <c r="Q16" s="84">
        <v>0</v>
      </c>
      <c r="R16" s="83">
        <f>P16-Q16</f>
        <v>917.8</v>
      </c>
      <c r="S16" s="85">
        <v>43.5</v>
      </c>
    </row>
    <row r="17" spans="1:19" ht="25.5" x14ac:dyDescent="0.25">
      <c r="A17" s="71">
        <v>3</v>
      </c>
      <c r="B17" s="76" t="s">
        <v>163</v>
      </c>
      <c r="C17" s="77">
        <v>1921</v>
      </c>
      <c r="D17" s="78">
        <v>41481</v>
      </c>
      <c r="E17" s="79" t="s">
        <v>162</v>
      </c>
      <c r="F17" s="79" t="s">
        <v>160</v>
      </c>
      <c r="G17" s="80">
        <v>71</v>
      </c>
      <c r="H17" s="80">
        <v>7</v>
      </c>
      <c r="I17" s="83">
        <v>842.1</v>
      </c>
      <c r="J17" s="80">
        <v>4</v>
      </c>
      <c r="K17" s="80">
        <v>2</v>
      </c>
      <c r="L17" s="80">
        <v>2</v>
      </c>
      <c r="M17" s="86">
        <v>106.8</v>
      </c>
      <c r="N17" s="83">
        <v>34.9</v>
      </c>
      <c r="O17" s="83">
        <v>71.900000000000006</v>
      </c>
      <c r="P17" s="83">
        <f t="shared" ref="P17:P22" si="0">M17*S17</f>
        <v>4645.8</v>
      </c>
      <c r="Q17" s="84">
        <f>P17</f>
        <v>4645.8</v>
      </c>
      <c r="R17" s="83">
        <f>P17-Q17</f>
        <v>0</v>
      </c>
      <c r="S17" s="85">
        <v>43.5</v>
      </c>
    </row>
    <row r="18" spans="1:19" ht="25.5" x14ac:dyDescent="0.25">
      <c r="A18" s="71">
        <v>4</v>
      </c>
      <c r="B18" s="76" t="s">
        <v>164</v>
      </c>
      <c r="C18" s="77">
        <v>2158</v>
      </c>
      <c r="D18" s="78">
        <v>41508</v>
      </c>
      <c r="E18" s="79" t="s">
        <v>160</v>
      </c>
      <c r="F18" s="79" t="s">
        <v>71</v>
      </c>
      <c r="G18" s="80">
        <v>34</v>
      </c>
      <c r="H18" s="80">
        <v>5</v>
      </c>
      <c r="I18" s="86">
        <v>533.9</v>
      </c>
      <c r="J18" s="87">
        <v>4</v>
      </c>
      <c r="K18" s="87">
        <v>3</v>
      </c>
      <c r="L18" s="87">
        <v>1</v>
      </c>
      <c r="M18" s="86">
        <v>150.30000000000001</v>
      </c>
      <c r="N18" s="83">
        <f>M18-O18</f>
        <v>150.30000000000001</v>
      </c>
      <c r="O18" s="83">
        <v>0</v>
      </c>
      <c r="P18" s="83">
        <f t="shared" si="0"/>
        <v>6538.05</v>
      </c>
      <c r="Q18" s="84">
        <f>P18-R18</f>
        <v>3031.8500000000004</v>
      </c>
      <c r="R18" s="83">
        <v>3506.2</v>
      </c>
      <c r="S18" s="85">
        <v>43.5</v>
      </c>
    </row>
    <row r="19" spans="1:19" ht="25.5" x14ac:dyDescent="0.25">
      <c r="A19" s="71">
        <v>5</v>
      </c>
      <c r="B19" s="76" t="s">
        <v>165</v>
      </c>
      <c r="C19" s="88">
        <v>148</v>
      </c>
      <c r="D19" s="89">
        <v>41303</v>
      </c>
      <c r="E19" s="79" t="s">
        <v>101</v>
      </c>
      <c r="F19" s="79" t="s">
        <v>160</v>
      </c>
      <c r="G19" s="80">
        <v>1</v>
      </c>
      <c r="H19" s="80">
        <v>1</v>
      </c>
      <c r="I19" s="86">
        <v>567.79999999999995</v>
      </c>
      <c r="J19" s="80">
        <v>1</v>
      </c>
      <c r="K19" s="80">
        <v>1</v>
      </c>
      <c r="L19" s="80">
        <v>0</v>
      </c>
      <c r="M19" s="86">
        <v>18.8</v>
      </c>
      <c r="N19" s="83">
        <v>18.8</v>
      </c>
      <c r="O19" s="83">
        <v>0</v>
      </c>
      <c r="P19" s="83">
        <f t="shared" si="0"/>
        <v>817.80000000000007</v>
      </c>
      <c r="Q19" s="84">
        <v>0</v>
      </c>
      <c r="R19" s="83">
        <v>817.8</v>
      </c>
      <c r="S19" s="85">
        <v>43.5</v>
      </c>
    </row>
    <row r="20" spans="1:19" ht="25.5" x14ac:dyDescent="0.25">
      <c r="A20" s="71">
        <v>6</v>
      </c>
      <c r="B20" s="76" t="s">
        <v>166</v>
      </c>
      <c r="C20" s="77">
        <v>2157</v>
      </c>
      <c r="D20" s="78">
        <v>41508</v>
      </c>
      <c r="E20" s="79" t="s">
        <v>162</v>
      </c>
      <c r="F20" s="79" t="s">
        <v>160</v>
      </c>
      <c r="G20" s="80">
        <v>23</v>
      </c>
      <c r="H20" s="80">
        <v>5</v>
      </c>
      <c r="I20" s="83">
        <v>345.7</v>
      </c>
      <c r="J20" s="80">
        <v>2</v>
      </c>
      <c r="K20" s="80">
        <v>1</v>
      </c>
      <c r="L20" s="80">
        <v>1</v>
      </c>
      <c r="M20" s="82">
        <v>73.400000000000006</v>
      </c>
      <c r="N20" s="83">
        <v>73.400000000000006</v>
      </c>
      <c r="O20" s="83">
        <v>0</v>
      </c>
      <c r="P20" s="83">
        <f t="shared" si="0"/>
        <v>3192.9</v>
      </c>
      <c r="Q20" s="84">
        <f>P20</f>
        <v>3192.9</v>
      </c>
      <c r="R20" s="83">
        <f>P20-Q20</f>
        <v>0</v>
      </c>
      <c r="S20" s="85">
        <v>43.5</v>
      </c>
    </row>
    <row r="21" spans="1:19" ht="25.5" x14ac:dyDescent="0.25">
      <c r="A21" s="71">
        <v>7</v>
      </c>
      <c r="B21" s="76" t="s">
        <v>167</v>
      </c>
      <c r="C21" s="77">
        <v>147</v>
      </c>
      <c r="D21" s="78">
        <v>41303</v>
      </c>
      <c r="E21" s="79" t="s">
        <v>79</v>
      </c>
      <c r="F21" s="79" t="s">
        <v>168</v>
      </c>
      <c r="G21" s="80">
        <v>48</v>
      </c>
      <c r="H21" s="80">
        <v>19</v>
      </c>
      <c r="I21" s="83">
        <v>544.6</v>
      </c>
      <c r="J21" s="80">
        <v>7</v>
      </c>
      <c r="K21" s="80">
        <v>7</v>
      </c>
      <c r="L21" s="80">
        <v>0</v>
      </c>
      <c r="M21" s="82">
        <v>210.4</v>
      </c>
      <c r="N21" s="82">
        <v>210.4</v>
      </c>
      <c r="O21" s="82">
        <v>0</v>
      </c>
      <c r="P21" s="83">
        <f t="shared" si="0"/>
        <v>9152.4</v>
      </c>
      <c r="Q21" s="84">
        <f>P21</f>
        <v>9152.4</v>
      </c>
      <c r="R21" s="83">
        <f>P21-Q21</f>
        <v>0</v>
      </c>
      <c r="S21" s="85">
        <v>43.5</v>
      </c>
    </row>
    <row r="22" spans="1:19" ht="25.5" x14ac:dyDescent="0.25">
      <c r="A22" s="71">
        <v>8</v>
      </c>
      <c r="B22" s="76" t="s">
        <v>169</v>
      </c>
      <c r="C22" s="77">
        <v>1156</v>
      </c>
      <c r="D22" s="78">
        <v>41059</v>
      </c>
      <c r="E22" s="79" t="s">
        <v>170</v>
      </c>
      <c r="F22" s="79" t="s">
        <v>168</v>
      </c>
      <c r="G22" s="80">
        <v>38</v>
      </c>
      <c r="H22" s="80">
        <v>5</v>
      </c>
      <c r="I22" s="83">
        <v>589.70000000000005</v>
      </c>
      <c r="J22" s="80">
        <v>3</v>
      </c>
      <c r="K22" s="80">
        <v>3</v>
      </c>
      <c r="L22" s="80">
        <v>0</v>
      </c>
      <c r="M22" s="82">
        <v>119.2</v>
      </c>
      <c r="N22" s="82">
        <v>119.2</v>
      </c>
      <c r="O22" s="82">
        <v>0</v>
      </c>
      <c r="P22" s="83">
        <f t="shared" si="0"/>
        <v>5185.2</v>
      </c>
      <c r="Q22" s="84">
        <v>5185.2</v>
      </c>
      <c r="R22" s="83">
        <v>0</v>
      </c>
      <c r="S22" s="85">
        <v>43.5</v>
      </c>
    </row>
    <row r="23" spans="1:19" ht="25.5" x14ac:dyDescent="0.25">
      <c r="A23" s="90">
        <v>9</v>
      </c>
      <c r="B23" s="76" t="s">
        <v>171</v>
      </c>
      <c r="C23" s="91">
        <v>1219</v>
      </c>
      <c r="D23" s="92">
        <v>41061</v>
      </c>
      <c r="E23" s="79" t="s">
        <v>172</v>
      </c>
      <c r="F23" s="79" t="s">
        <v>168</v>
      </c>
      <c r="G23" s="80">
        <v>21</v>
      </c>
      <c r="H23" s="80">
        <v>21</v>
      </c>
      <c r="I23" s="83">
        <v>466.3</v>
      </c>
      <c r="J23" s="80">
        <v>10</v>
      </c>
      <c r="K23" s="80">
        <v>0</v>
      </c>
      <c r="L23" s="80">
        <v>10</v>
      </c>
      <c r="M23" s="82">
        <v>281.60000000000002</v>
      </c>
      <c r="N23" s="82">
        <v>0</v>
      </c>
      <c r="O23" s="82">
        <v>281.60000000000002</v>
      </c>
      <c r="P23" s="83">
        <v>12247.7</v>
      </c>
      <c r="Q23" s="84">
        <f>P23</f>
        <v>12247.7</v>
      </c>
      <c r="R23" s="83">
        <f>P23-Q23</f>
        <v>0</v>
      </c>
      <c r="S23" s="82">
        <v>43.5</v>
      </c>
    </row>
    <row r="24" spans="1:19" x14ac:dyDescent="0.25">
      <c r="A24" s="93"/>
      <c r="B24" s="74" t="s">
        <v>173</v>
      </c>
      <c r="C24" s="94"/>
      <c r="D24" s="95"/>
      <c r="E24" s="95"/>
      <c r="F24" s="96"/>
      <c r="G24" s="97" t="s">
        <v>103</v>
      </c>
      <c r="H24" s="97">
        <f t="shared" ref="H24:O24" si="1">SUM(H15:H23)</f>
        <v>73</v>
      </c>
      <c r="I24" s="98" t="s">
        <v>103</v>
      </c>
      <c r="J24" s="97">
        <f t="shared" si="1"/>
        <v>37</v>
      </c>
      <c r="K24" s="97">
        <f t="shared" si="1"/>
        <v>22</v>
      </c>
      <c r="L24" s="97">
        <f t="shared" si="1"/>
        <v>15</v>
      </c>
      <c r="M24" s="98">
        <f t="shared" si="1"/>
        <v>1156.0999999999999</v>
      </c>
      <c r="N24" s="40">
        <f t="shared" si="1"/>
        <v>759.30000000000007</v>
      </c>
      <c r="O24" s="40">
        <f t="shared" si="1"/>
        <v>396.8</v>
      </c>
      <c r="P24" s="40">
        <v>50228.5</v>
      </c>
      <c r="Q24" s="99">
        <v>45046.7</v>
      </c>
      <c r="R24" s="40">
        <f>SUM(R15:R23)</f>
        <v>5241.8</v>
      </c>
      <c r="S24" s="100" t="s">
        <v>103</v>
      </c>
    </row>
    <row r="25" spans="1:19" x14ac:dyDescent="0.25">
      <c r="A25" s="93"/>
      <c r="B25" s="389" t="s">
        <v>9</v>
      </c>
      <c r="C25" s="389"/>
      <c r="D25" s="101"/>
      <c r="E25" s="101"/>
      <c r="F25" s="101"/>
      <c r="G25" s="102"/>
      <c r="H25" s="102"/>
      <c r="I25" s="103"/>
      <c r="J25" s="102"/>
      <c r="K25" s="102"/>
      <c r="L25" s="102"/>
      <c r="M25" s="104"/>
      <c r="N25" s="104"/>
      <c r="O25" s="104"/>
      <c r="P25" s="103"/>
      <c r="Q25" s="103"/>
      <c r="R25" s="103"/>
      <c r="S25" s="104"/>
    </row>
    <row r="26" spans="1:19" ht="25.5" x14ac:dyDescent="0.25">
      <c r="A26" s="71">
        <v>1</v>
      </c>
      <c r="B26" s="76" t="s">
        <v>167</v>
      </c>
      <c r="C26" s="77">
        <v>147</v>
      </c>
      <c r="D26" s="78">
        <v>41303</v>
      </c>
      <c r="E26" s="79" t="s">
        <v>79</v>
      </c>
      <c r="F26" s="79" t="s">
        <v>72</v>
      </c>
      <c r="G26" s="80">
        <v>48</v>
      </c>
      <c r="H26" s="80">
        <v>4</v>
      </c>
      <c r="I26" s="83">
        <v>544.6</v>
      </c>
      <c r="J26" s="80">
        <v>1</v>
      </c>
      <c r="K26" s="80">
        <v>1</v>
      </c>
      <c r="L26" s="80">
        <v>0</v>
      </c>
      <c r="M26" s="82">
        <v>65.599999999999994</v>
      </c>
      <c r="N26" s="82">
        <v>65.5</v>
      </c>
      <c r="O26" s="82">
        <v>0</v>
      </c>
      <c r="P26" s="83">
        <f>M26*S26</f>
        <v>3607.9999999999995</v>
      </c>
      <c r="Q26" s="83">
        <f>P26</f>
        <v>3607.9999999999995</v>
      </c>
      <c r="R26" s="83">
        <f>P26-Q26</f>
        <v>0</v>
      </c>
      <c r="S26" s="82">
        <v>55</v>
      </c>
    </row>
    <row r="27" spans="1:19" ht="25.5" x14ac:dyDescent="0.25">
      <c r="A27" s="90">
        <v>2</v>
      </c>
      <c r="B27" s="105" t="s">
        <v>174</v>
      </c>
      <c r="C27" s="28">
        <v>1927</v>
      </c>
      <c r="D27" s="106">
        <v>42200</v>
      </c>
      <c r="E27" s="79" t="s">
        <v>175</v>
      </c>
      <c r="F27" s="79" t="s">
        <v>71</v>
      </c>
      <c r="G27" s="107">
        <v>2</v>
      </c>
      <c r="H27" s="107">
        <v>2</v>
      </c>
      <c r="I27" s="108">
        <v>327.3</v>
      </c>
      <c r="J27" s="109">
        <v>2</v>
      </c>
      <c r="K27" s="28">
        <v>2</v>
      </c>
      <c r="L27" s="28">
        <v>0</v>
      </c>
      <c r="M27" s="110">
        <v>84</v>
      </c>
      <c r="N27" s="111">
        <v>84</v>
      </c>
      <c r="O27" s="111">
        <v>0</v>
      </c>
      <c r="P27" s="83">
        <f>M27*S27</f>
        <v>4620</v>
      </c>
      <c r="Q27" s="83">
        <f>P27</f>
        <v>4620</v>
      </c>
      <c r="R27" s="83">
        <v>0</v>
      </c>
      <c r="S27" s="112">
        <v>55</v>
      </c>
    </row>
    <row r="28" spans="1:19" ht="25.5" x14ac:dyDescent="0.25">
      <c r="A28" s="71">
        <v>3</v>
      </c>
      <c r="B28" s="105" t="s">
        <v>176</v>
      </c>
      <c r="C28" s="28">
        <v>1928</v>
      </c>
      <c r="D28" s="106">
        <v>42200</v>
      </c>
      <c r="E28" s="79" t="s">
        <v>175</v>
      </c>
      <c r="F28" s="79" t="s">
        <v>71</v>
      </c>
      <c r="G28" s="107">
        <v>1</v>
      </c>
      <c r="H28" s="107">
        <v>1</v>
      </c>
      <c r="I28" s="108">
        <v>504</v>
      </c>
      <c r="J28" s="109">
        <v>1</v>
      </c>
      <c r="K28" s="28">
        <v>1</v>
      </c>
      <c r="L28" s="28">
        <v>0</v>
      </c>
      <c r="M28" s="110">
        <v>50.5</v>
      </c>
      <c r="N28" s="111">
        <v>50.5</v>
      </c>
      <c r="O28" s="111">
        <v>0</v>
      </c>
      <c r="P28" s="83">
        <f>M28*S28</f>
        <v>2777.5</v>
      </c>
      <c r="Q28" s="83">
        <f>P28</f>
        <v>2777.5</v>
      </c>
      <c r="R28" s="83">
        <v>0</v>
      </c>
      <c r="S28" s="112">
        <v>55</v>
      </c>
    </row>
    <row r="29" spans="1:19" ht="25.5" x14ac:dyDescent="0.25">
      <c r="A29" s="90">
        <v>4</v>
      </c>
      <c r="B29" s="76" t="s">
        <v>169</v>
      </c>
      <c r="C29" s="77">
        <v>1156</v>
      </c>
      <c r="D29" s="78">
        <v>41059</v>
      </c>
      <c r="E29" s="79" t="s">
        <v>170</v>
      </c>
      <c r="F29" s="79" t="s">
        <v>177</v>
      </c>
      <c r="G29" s="80">
        <v>38</v>
      </c>
      <c r="H29" s="80">
        <v>33</v>
      </c>
      <c r="I29" s="83">
        <v>589.70000000000005</v>
      </c>
      <c r="J29" s="80">
        <v>15</v>
      </c>
      <c r="K29" s="80">
        <v>15</v>
      </c>
      <c r="L29" s="80">
        <v>0</v>
      </c>
      <c r="M29" s="82">
        <v>470.5</v>
      </c>
      <c r="N29" s="82">
        <f>M29</f>
        <v>470.5</v>
      </c>
      <c r="O29" s="82">
        <v>0</v>
      </c>
      <c r="P29" s="83">
        <f t="shared" ref="P29:P35" si="2">M29*S29</f>
        <v>25877.5</v>
      </c>
      <c r="Q29" s="83">
        <f t="shared" ref="Q29:Q37" si="3">P29</f>
        <v>25877.5</v>
      </c>
      <c r="R29" s="83">
        <f t="shared" ref="R29:R35" si="4">P29-Q29</f>
        <v>0</v>
      </c>
      <c r="S29" s="82">
        <v>55</v>
      </c>
    </row>
    <row r="30" spans="1:19" ht="25.5" x14ac:dyDescent="0.25">
      <c r="A30" s="71">
        <v>5</v>
      </c>
      <c r="B30" s="76" t="s">
        <v>178</v>
      </c>
      <c r="C30" s="91">
        <v>830</v>
      </c>
      <c r="D30" s="92">
        <v>41024</v>
      </c>
      <c r="E30" s="79" t="s">
        <v>170</v>
      </c>
      <c r="F30" s="79" t="s">
        <v>177</v>
      </c>
      <c r="G30" s="80">
        <v>29</v>
      </c>
      <c r="H30" s="80">
        <v>29</v>
      </c>
      <c r="I30" s="83">
        <v>490.1</v>
      </c>
      <c r="J30" s="80">
        <v>13</v>
      </c>
      <c r="K30" s="80">
        <v>6</v>
      </c>
      <c r="L30" s="80">
        <v>7</v>
      </c>
      <c r="M30" s="82">
        <v>449.5</v>
      </c>
      <c r="N30" s="82">
        <v>154.6</v>
      </c>
      <c r="O30" s="82">
        <f>M30-N30</f>
        <v>294.89999999999998</v>
      </c>
      <c r="P30" s="83">
        <f t="shared" si="2"/>
        <v>24722.5</v>
      </c>
      <c r="Q30" s="83">
        <f t="shared" si="3"/>
        <v>24722.5</v>
      </c>
      <c r="R30" s="83">
        <f t="shared" si="4"/>
        <v>0</v>
      </c>
      <c r="S30" s="112">
        <v>55</v>
      </c>
    </row>
    <row r="31" spans="1:19" ht="25.5" x14ac:dyDescent="0.25">
      <c r="A31" s="90">
        <v>6</v>
      </c>
      <c r="B31" s="76" t="s">
        <v>179</v>
      </c>
      <c r="C31" s="91">
        <v>831</v>
      </c>
      <c r="D31" s="92">
        <v>41024</v>
      </c>
      <c r="E31" s="79" t="s">
        <v>170</v>
      </c>
      <c r="F31" s="79" t="s">
        <v>177</v>
      </c>
      <c r="G31" s="113">
        <v>19</v>
      </c>
      <c r="H31" s="80">
        <v>19</v>
      </c>
      <c r="I31" s="83">
        <v>346.8</v>
      </c>
      <c r="J31" s="80">
        <v>10</v>
      </c>
      <c r="K31" s="80">
        <v>4</v>
      </c>
      <c r="L31" s="80">
        <v>6</v>
      </c>
      <c r="M31" s="82">
        <v>346.8</v>
      </c>
      <c r="N31" s="82">
        <v>130</v>
      </c>
      <c r="O31" s="82">
        <v>216.8</v>
      </c>
      <c r="P31" s="83">
        <f t="shared" si="2"/>
        <v>19074</v>
      </c>
      <c r="Q31" s="83">
        <f t="shared" si="3"/>
        <v>19074</v>
      </c>
      <c r="R31" s="83">
        <f t="shared" si="4"/>
        <v>0</v>
      </c>
      <c r="S31" s="112">
        <v>55</v>
      </c>
    </row>
    <row r="32" spans="1:19" ht="25.5" x14ac:dyDescent="0.25">
      <c r="A32" s="71">
        <v>7</v>
      </c>
      <c r="B32" s="76" t="s">
        <v>180</v>
      </c>
      <c r="C32" s="91">
        <v>837</v>
      </c>
      <c r="D32" s="92">
        <v>41026</v>
      </c>
      <c r="E32" s="79" t="s">
        <v>170</v>
      </c>
      <c r="F32" s="79" t="s">
        <v>177</v>
      </c>
      <c r="G32" s="113">
        <v>43</v>
      </c>
      <c r="H32" s="113">
        <v>43</v>
      </c>
      <c r="I32" s="81">
        <v>608.9</v>
      </c>
      <c r="J32" s="113">
        <v>16</v>
      </c>
      <c r="K32" s="113">
        <v>9</v>
      </c>
      <c r="L32" s="113">
        <v>7</v>
      </c>
      <c r="M32" s="85">
        <v>582.79999999999995</v>
      </c>
      <c r="N32" s="85">
        <f>M32-O32</f>
        <v>272.79999999999995</v>
      </c>
      <c r="O32" s="85">
        <v>310</v>
      </c>
      <c r="P32" s="83">
        <f t="shared" si="2"/>
        <v>32053.999999999996</v>
      </c>
      <c r="Q32" s="83">
        <f t="shared" si="3"/>
        <v>32053.999999999996</v>
      </c>
      <c r="R32" s="83">
        <f t="shared" si="4"/>
        <v>0</v>
      </c>
      <c r="S32" s="112">
        <v>55</v>
      </c>
    </row>
    <row r="33" spans="1:19" ht="25.5" x14ac:dyDescent="0.25">
      <c r="A33" s="90">
        <v>8</v>
      </c>
      <c r="B33" s="76" t="s">
        <v>181</v>
      </c>
      <c r="C33" s="91">
        <v>955</v>
      </c>
      <c r="D33" s="92">
        <v>41040</v>
      </c>
      <c r="E33" s="79" t="s">
        <v>170</v>
      </c>
      <c r="F33" s="79" t="s">
        <v>177</v>
      </c>
      <c r="G33" s="113">
        <v>18</v>
      </c>
      <c r="H33" s="113">
        <v>18</v>
      </c>
      <c r="I33" s="81">
        <v>509.9</v>
      </c>
      <c r="J33" s="113">
        <v>8</v>
      </c>
      <c r="K33" s="113">
        <v>5</v>
      </c>
      <c r="L33" s="113">
        <v>3</v>
      </c>
      <c r="M33" s="114">
        <v>256.7</v>
      </c>
      <c r="N33" s="114">
        <f>H33</f>
        <v>18</v>
      </c>
      <c r="O33" s="114">
        <v>90.1</v>
      </c>
      <c r="P33" s="83">
        <f t="shared" si="2"/>
        <v>14118.5</v>
      </c>
      <c r="Q33" s="83">
        <f t="shared" si="3"/>
        <v>14118.5</v>
      </c>
      <c r="R33" s="115">
        <f t="shared" si="4"/>
        <v>0</v>
      </c>
      <c r="S33" s="112">
        <v>55</v>
      </c>
    </row>
    <row r="34" spans="1:19" ht="25.5" x14ac:dyDescent="0.25">
      <c r="A34" s="71">
        <v>9</v>
      </c>
      <c r="B34" s="76" t="s">
        <v>182</v>
      </c>
      <c r="C34" s="91">
        <v>838</v>
      </c>
      <c r="D34" s="92">
        <v>41026</v>
      </c>
      <c r="E34" s="79" t="s">
        <v>170</v>
      </c>
      <c r="F34" s="79" t="s">
        <v>177</v>
      </c>
      <c r="G34" s="113">
        <v>15</v>
      </c>
      <c r="H34" s="113">
        <v>15</v>
      </c>
      <c r="I34" s="81">
        <v>364.8</v>
      </c>
      <c r="J34" s="113">
        <v>8</v>
      </c>
      <c r="K34" s="113">
        <v>7</v>
      </c>
      <c r="L34" s="113">
        <v>1</v>
      </c>
      <c r="M34" s="85">
        <v>364.8</v>
      </c>
      <c r="N34" s="85">
        <v>321.2</v>
      </c>
      <c r="O34" s="85">
        <v>43.6</v>
      </c>
      <c r="P34" s="83">
        <f t="shared" si="2"/>
        <v>20064</v>
      </c>
      <c r="Q34" s="83">
        <f t="shared" si="3"/>
        <v>20064</v>
      </c>
      <c r="R34" s="115">
        <f t="shared" si="4"/>
        <v>0</v>
      </c>
      <c r="S34" s="112">
        <v>55</v>
      </c>
    </row>
    <row r="35" spans="1:19" ht="25.5" x14ac:dyDescent="0.25">
      <c r="A35" s="90">
        <v>10</v>
      </c>
      <c r="B35" s="76" t="s">
        <v>183</v>
      </c>
      <c r="C35" s="91">
        <v>1155</v>
      </c>
      <c r="D35" s="92">
        <v>41059</v>
      </c>
      <c r="E35" s="79" t="s">
        <v>170</v>
      </c>
      <c r="F35" s="79" t="s">
        <v>177</v>
      </c>
      <c r="G35" s="113">
        <v>24</v>
      </c>
      <c r="H35" s="113">
        <v>24</v>
      </c>
      <c r="I35" s="83">
        <v>434</v>
      </c>
      <c r="J35" s="113">
        <v>12</v>
      </c>
      <c r="K35" s="113">
        <v>8</v>
      </c>
      <c r="L35" s="113">
        <v>4</v>
      </c>
      <c r="M35" s="114">
        <v>331.8</v>
      </c>
      <c r="N35" s="114">
        <f>H35</f>
        <v>24</v>
      </c>
      <c r="O35" s="114">
        <v>123.5</v>
      </c>
      <c r="P35" s="83">
        <f t="shared" si="2"/>
        <v>18249</v>
      </c>
      <c r="Q35" s="83">
        <f t="shared" si="3"/>
        <v>18249</v>
      </c>
      <c r="R35" s="115">
        <f t="shared" si="4"/>
        <v>0</v>
      </c>
      <c r="S35" s="112">
        <v>55</v>
      </c>
    </row>
    <row r="36" spans="1:19" ht="25.5" x14ac:dyDescent="0.25">
      <c r="A36" s="71">
        <v>11</v>
      </c>
      <c r="B36" s="76" t="s">
        <v>184</v>
      </c>
      <c r="C36" s="77">
        <v>1220</v>
      </c>
      <c r="D36" s="78">
        <v>41061</v>
      </c>
      <c r="E36" s="79" t="s">
        <v>177</v>
      </c>
      <c r="F36" s="79" t="s">
        <v>168</v>
      </c>
      <c r="G36" s="113">
        <v>34</v>
      </c>
      <c r="H36" s="80">
        <v>15</v>
      </c>
      <c r="I36" s="83">
        <v>569.5</v>
      </c>
      <c r="J36" s="80">
        <v>7</v>
      </c>
      <c r="K36" s="80">
        <v>0</v>
      </c>
      <c r="L36" s="80">
        <v>7</v>
      </c>
      <c r="M36" s="82">
        <v>224.1</v>
      </c>
      <c r="N36" s="82">
        <v>0</v>
      </c>
      <c r="O36" s="82">
        <v>224.1</v>
      </c>
      <c r="P36" s="83">
        <v>12324.1</v>
      </c>
      <c r="Q36" s="83">
        <f t="shared" si="3"/>
        <v>12324.1</v>
      </c>
      <c r="R36" s="83">
        <v>0</v>
      </c>
      <c r="S36" s="112">
        <v>55</v>
      </c>
    </row>
    <row r="37" spans="1:19" x14ac:dyDescent="0.25">
      <c r="A37" s="93"/>
      <c r="B37" s="390" t="s">
        <v>185</v>
      </c>
      <c r="C37" s="390"/>
      <c r="D37" s="390"/>
      <c r="E37" s="390"/>
      <c r="F37" s="391"/>
      <c r="G37" s="116" t="s">
        <v>103</v>
      </c>
      <c r="H37" s="116">
        <f>SUM(H26:H36)</f>
        <v>203</v>
      </c>
      <c r="I37" s="40" t="s">
        <v>103</v>
      </c>
      <c r="J37" s="116">
        <f t="shared" ref="J37:P37" si="5">SUM(J26:J36)</f>
        <v>93</v>
      </c>
      <c r="K37" s="116">
        <f t="shared" si="5"/>
        <v>58</v>
      </c>
      <c r="L37" s="116">
        <f t="shared" si="5"/>
        <v>35</v>
      </c>
      <c r="M37" s="100">
        <f t="shared" si="5"/>
        <v>3227.1</v>
      </c>
      <c r="N37" s="100">
        <f t="shared" si="5"/>
        <v>1591.1000000000001</v>
      </c>
      <c r="O37" s="100">
        <f t="shared" si="5"/>
        <v>1303</v>
      </c>
      <c r="P37" s="40">
        <f t="shared" si="5"/>
        <v>177489.1</v>
      </c>
      <c r="Q37" s="40">
        <f t="shared" si="3"/>
        <v>177489.1</v>
      </c>
      <c r="R37" s="40">
        <f>SUM(R30:R36)</f>
        <v>0</v>
      </c>
      <c r="S37" s="100" t="s">
        <v>103</v>
      </c>
    </row>
    <row r="38" spans="1:19" x14ac:dyDescent="0.25">
      <c r="A38" s="117"/>
      <c r="B38" s="118" t="s">
        <v>10</v>
      </c>
      <c r="C38" s="119"/>
      <c r="D38" s="119"/>
      <c r="E38" s="119"/>
      <c r="F38" s="119"/>
      <c r="G38" s="120"/>
      <c r="H38" s="120"/>
      <c r="I38" s="120"/>
      <c r="J38" s="120"/>
      <c r="K38" s="120"/>
      <c r="L38" s="120"/>
      <c r="M38" s="121"/>
      <c r="N38" s="121"/>
      <c r="O38" s="121"/>
      <c r="P38" s="122"/>
      <c r="Q38" s="122"/>
      <c r="R38" s="122"/>
      <c r="S38" s="123"/>
    </row>
    <row r="39" spans="1:19" ht="25.5" x14ac:dyDescent="0.25">
      <c r="A39" s="90">
        <v>1</v>
      </c>
      <c r="B39" s="76" t="s">
        <v>184</v>
      </c>
      <c r="C39" s="77">
        <v>1220</v>
      </c>
      <c r="D39" s="78">
        <v>41061</v>
      </c>
      <c r="E39" s="79" t="s">
        <v>177</v>
      </c>
      <c r="F39" s="79" t="s">
        <v>168</v>
      </c>
      <c r="G39" s="113">
        <v>34</v>
      </c>
      <c r="H39" s="80">
        <v>19</v>
      </c>
      <c r="I39" s="83">
        <v>569.5</v>
      </c>
      <c r="J39" s="80">
        <v>9</v>
      </c>
      <c r="K39" s="80">
        <v>8</v>
      </c>
      <c r="L39" s="80">
        <v>1</v>
      </c>
      <c r="M39" s="82">
        <f>N39+O39</f>
        <v>314.7</v>
      </c>
      <c r="N39" s="82">
        <v>259.2</v>
      </c>
      <c r="O39" s="85">
        <v>55.5</v>
      </c>
      <c r="P39" s="83">
        <f t="shared" ref="P39:P45" si="6">M39*S39</f>
        <v>17308.5</v>
      </c>
      <c r="Q39" s="83">
        <f t="shared" ref="Q39:Q45" si="7">P39</f>
        <v>17308.5</v>
      </c>
      <c r="R39" s="83">
        <v>0</v>
      </c>
      <c r="S39" s="112">
        <v>55</v>
      </c>
    </row>
    <row r="40" spans="1:19" ht="25.5" x14ac:dyDescent="0.25">
      <c r="A40" s="90">
        <v>2</v>
      </c>
      <c r="B40" s="76" t="s">
        <v>186</v>
      </c>
      <c r="C40" s="77">
        <v>1221</v>
      </c>
      <c r="D40" s="78">
        <v>41061</v>
      </c>
      <c r="E40" s="79" t="s">
        <v>187</v>
      </c>
      <c r="F40" s="79" t="s">
        <v>188</v>
      </c>
      <c r="G40" s="113">
        <v>47</v>
      </c>
      <c r="H40" s="113">
        <v>47</v>
      </c>
      <c r="I40" s="83">
        <v>646.29999999999995</v>
      </c>
      <c r="J40" s="113">
        <v>25</v>
      </c>
      <c r="K40" s="113">
        <v>12</v>
      </c>
      <c r="L40" s="113">
        <v>13</v>
      </c>
      <c r="M40" s="114">
        <v>628.79999999999995</v>
      </c>
      <c r="N40" s="114">
        <v>331.5</v>
      </c>
      <c r="O40" s="114">
        <v>297.3</v>
      </c>
      <c r="P40" s="83">
        <f t="shared" si="6"/>
        <v>34584</v>
      </c>
      <c r="Q40" s="83">
        <f t="shared" si="7"/>
        <v>34584</v>
      </c>
      <c r="R40" s="83">
        <v>0</v>
      </c>
      <c r="S40" s="112">
        <v>55</v>
      </c>
    </row>
    <row r="41" spans="1:19" ht="25.5" x14ac:dyDescent="0.25">
      <c r="A41" s="90">
        <v>3</v>
      </c>
      <c r="B41" s="76" t="s">
        <v>189</v>
      </c>
      <c r="C41" s="77">
        <v>1217</v>
      </c>
      <c r="D41" s="78">
        <v>41061</v>
      </c>
      <c r="E41" s="79" t="s">
        <v>187</v>
      </c>
      <c r="F41" s="79" t="s">
        <v>188</v>
      </c>
      <c r="G41" s="113">
        <v>32</v>
      </c>
      <c r="H41" s="113">
        <v>32</v>
      </c>
      <c r="I41" s="83">
        <v>485.6</v>
      </c>
      <c r="J41" s="113">
        <v>13</v>
      </c>
      <c r="K41" s="113">
        <v>9</v>
      </c>
      <c r="L41" s="113">
        <v>4</v>
      </c>
      <c r="M41" s="85">
        <v>477.6</v>
      </c>
      <c r="N41" s="85">
        <f>M41-O41</f>
        <v>287.70000000000005</v>
      </c>
      <c r="O41" s="85">
        <v>189.9</v>
      </c>
      <c r="P41" s="83">
        <f t="shared" si="6"/>
        <v>26268</v>
      </c>
      <c r="Q41" s="83">
        <f t="shared" si="7"/>
        <v>26268</v>
      </c>
      <c r="R41" s="83">
        <f>P41-Q41</f>
        <v>0</v>
      </c>
      <c r="S41" s="112">
        <v>55</v>
      </c>
    </row>
    <row r="42" spans="1:19" ht="25.5" x14ac:dyDescent="0.25">
      <c r="A42" s="90">
        <v>4</v>
      </c>
      <c r="B42" s="76" t="s">
        <v>190</v>
      </c>
      <c r="C42" s="91">
        <v>1216</v>
      </c>
      <c r="D42" s="92">
        <v>41061</v>
      </c>
      <c r="E42" s="79" t="s">
        <v>187</v>
      </c>
      <c r="F42" s="79" t="s">
        <v>188</v>
      </c>
      <c r="G42" s="113">
        <v>20</v>
      </c>
      <c r="H42" s="113">
        <v>20</v>
      </c>
      <c r="I42" s="83">
        <v>469.1</v>
      </c>
      <c r="J42" s="113">
        <v>8</v>
      </c>
      <c r="K42" s="113">
        <v>2</v>
      </c>
      <c r="L42" s="113">
        <v>6</v>
      </c>
      <c r="M42" s="114">
        <v>330.6</v>
      </c>
      <c r="N42" s="114">
        <v>110.3</v>
      </c>
      <c r="O42" s="114">
        <v>220.3</v>
      </c>
      <c r="P42" s="83">
        <f t="shared" si="6"/>
        <v>18183</v>
      </c>
      <c r="Q42" s="83">
        <f t="shared" si="7"/>
        <v>18183</v>
      </c>
      <c r="R42" s="83">
        <f t="shared" ref="R42:R47" si="8">P42-Q42</f>
        <v>0</v>
      </c>
      <c r="S42" s="112">
        <v>55</v>
      </c>
    </row>
    <row r="43" spans="1:19" ht="25.5" x14ac:dyDescent="0.25">
      <c r="A43" s="90">
        <v>5</v>
      </c>
      <c r="B43" s="76" t="s">
        <v>191</v>
      </c>
      <c r="C43" s="91">
        <v>1218</v>
      </c>
      <c r="D43" s="92">
        <v>41061</v>
      </c>
      <c r="E43" s="79" t="s">
        <v>187</v>
      </c>
      <c r="F43" s="79" t="s">
        <v>188</v>
      </c>
      <c r="G43" s="113">
        <v>31</v>
      </c>
      <c r="H43" s="113">
        <v>31</v>
      </c>
      <c r="I43" s="83">
        <v>434.3</v>
      </c>
      <c r="J43" s="113">
        <v>11</v>
      </c>
      <c r="K43" s="113">
        <v>2</v>
      </c>
      <c r="L43" s="113">
        <v>9</v>
      </c>
      <c r="M43" s="85">
        <v>392</v>
      </c>
      <c r="N43" s="85">
        <v>96.2</v>
      </c>
      <c r="O43" s="85">
        <v>295.8</v>
      </c>
      <c r="P43" s="83">
        <f t="shared" si="6"/>
        <v>21560</v>
      </c>
      <c r="Q43" s="83">
        <f t="shared" si="7"/>
        <v>21560</v>
      </c>
      <c r="R43" s="83">
        <f t="shared" si="8"/>
        <v>0</v>
      </c>
      <c r="S43" s="112">
        <v>55</v>
      </c>
    </row>
    <row r="44" spans="1:19" ht="25.5" x14ac:dyDescent="0.25">
      <c r="A44" s="90">
        <v>6</v>
      </c>
      <c r="B44" s="76" t="s">
        <v>192</v>
      </c>
      <c r="C44" s="91">
        <v>1222</v>
      </c>
      <c r="D44" s="92">
        <v>41061</v>
      </c>
      <c r="E44" s="79" t="s">
        <v>187</v>
      </c>
      <c r="F44" s="79" t="s">
        <v>188</v>
      </c>
      <c r="G44" s="113">
        <v>24</v>
      </c>
      <c r="H44" s="113">
        <v>24</v>
      </c>
      <c r="I44" s="83">
        <v>641.4</v>
      </c>
      <c r="J44" s="45">
        <v>11</v>
      </c>
      <c r="K44" s="45">
        <v>8</v>
      </c>
      <c r="L44" s="45">
        <v>3</v>
      </c>
      <c r="M44" s="114">
        <v>387.5</v>
      </c>
      <c r="N44" s="114">
        <v>267</v>
      </c>
      <c r="O44" s="114">
        <v>120.5</v>
      </c>
      <c r="P44" s="83">
        <f t="shared" si="6"/>
        <v>21312.5</v>
      </c>
      <c r="Q44" s="83">
        <f t="shared" si="7"/>
        <v>21312.5</v>
      </c>
      <c r="R44" s="83">
        <f t="shared" si="8"/>
        <v>0</v>
      </c>
      <c r="S44" s="112">
        <v>55</v>
      </c>
    </row>
    <row r="45" spans="1:19" ht="25.5" x14ac:dyDescent="0.25">
      <c r="A45" s="90">
        <v>7</v>
      </c>
      <c r="B45" s="76" t="s">
        <v>193</v>
      </c>
      <c r="C45" s="91">
        <v>1412</v>
      </c>
      <c r="D45" s="92">
        <v>41088</v>
      </c>
      <c r="E45" s="79" t="s">
        <v>187</v>
      </c>
      <c r="F45" s="79" t="s">
        <v>188</v>
      </c>
      <c r="G45" s="113">
        <v>27</v>
      </c>
      <c r="H45" s="80">
        <v>27</v>
      </c>
      <c r="I45" s="83">
        <v>509.5</v>
      </c>
      <c r="J45" s="80">
        <v>10</v>
      </c>
      <c r="K45" s="80">
        <v>2</v>
      </c>
      <c r="L45" s="80">
        <v>8</v>
      </c>
      <c r="M45" s="82">
        <v>466.6</v>
      </c>
      <c r="N45" s="82">
        <f>M45-O45</f>
        <v>85</v>
      </c>
      <c r="O45" s="82">
        <v>381.6</v>
      </c>
      <c r="P45" s="83">
        <f t="shared" si="6"/>
        <v>25663</v>
      </c>
      <c r="Q45" s="83">
        <f t="shared" si="7"/>
        <v>25663</v>
      </c>
      <c r="R45" s="83">
        <f t="shared" si="8"/>
        <v>0</v>
      </c>
      <c r="S45" s="112">
        <v>55</v>
      </c>
    </row>
    <row r="46" spans="1:19" ht="25.5" x14ac:dyDescent="0.25">
      <c r="A46" s="90">
        <v>8</v>
      </c>
      <c r="B46" s="76" t="s">
        <v>194</v>
      </c>
      <c r="C46" s="91">
        <v>1413</v>
      </c>
      <c r="D46" s="92">
        <v>41088</v>
      </c>
      <c r="E46" s="79" t="s">
        <v>187</v>
      </c>
      <c r="F46" s="79" t="s">
        <v>188</v>
      </c>
      <c r="G46" s="113">
        <v>37</v>
      </c>
      <c r="H46" s="80">
        <v>27</v>
      </c>
      <c r="I46" s="83">
        <v>508.2</v>
      </c>
      <c r="J46" s="80">
        <v>12</v>
      </c>
      <c r="K46" s="80">
        <v>5</v>
      </c>
      <c r="L46" s="80">
        <v>7</v>
      </c>
      <c r="M46" s="82">
        <v>384</v>
      </c>
      <c r="N46" s="82">
        <f>M46-O46</f>
        <v>133.4</v>
      </c>
      <c r="O46" s="111">
        <v>250.6</v>
      </c>
      <c r="P46" s="83">
        <v>21121</v>
      </c>
      <c r="Q46" s="83">
        <v>21121</v>
      </c>
      <c r="R46" s="83">
        <f t="shared" si="8"/>
        <v>0</v>
      </c>
      <c r="S46" s="112">
        <v>55</v>
      </c>
    </row>
    <row r="47" spans="1:19" x14ac:dyDescent="0.25">
      <c r="A47" s="93"/>
      <c r="B47" s="390" t="s">
        <v>195</v>
      </c>
      <c r="C47" s="390"/>
      <c r="D47" s="390"/>
      <c r="E47" s="390"/>
      <c r="F47" s="391"/>
      <c r="G47" s="116" t="s">
        <v>103</v>
      </c>
      <c r="H47" s="116">
        <f>SUM(H39:H46)</f>
        <v>227</v>
      </c>
      <c r="I47" s="40" t="s">
        <v>103</v>
      </c>
      <c r="J47" s="116">
        <f t="shared" ref="J47:P47" si="9">SUM(J39:J46)</f>
        <v>99</v>
      </c>
      <c r="K47" s="116">
        <f t="shared" si="9"/>
        <v>48</v>
      </c>
      <c r="L47" s="116">
        <f t="shared" si="9"/>
        <v>51</v>
      </c>
      <c r="M47" s="100">
        <f t="shared" si="9"/>
        <v>3381.7999999999997</v>
      </c>
      <c r="N47" s="100">
        <f t="shared" si="9"/>
        <v>1570.3000000000002</v>
      </c>
      <c r="O47" s="100">
        <f t="shared" si="9"/>
        <v>1811.5</v>
      </c>
      <c r="P47" s="40">
        <f t="shared" si="9"/>
        <v>186000</v>
      </c>
      <c r="Q47" s="40">
        <f>P47</f>
        <v>186000</v>
      </c>
      <c r="R47" s="40">
        <f t="shared" si="8"/>
        <v>0</v>
      </c>
      <c r="S47" s="124" t="s">
        <v>103</v>
      </c>
    </row>
    <row r="48" spans="1:19" x14ac:dyDescent="0.25">
      <c r="A48" s="93"/>
      <c r="B48" s="118" t="s">
        <v>131</v>
      </c>
      <c r="C48" s="125"/>
      <c r="D48" s="126"/>
      <c r="E48" s="127"/>
      <c r="F48" s="127"/>
      <c r="G48" s="128"/>
      <c r="H48" s="128"/>
      <c r="I48" s="129"/>
      <c r="J48" s="128"/>
      <c r="K48" s="128"/>
      <c r="L48" s="128"/>
      <c r="M48" s="130"/>
      <c r="N48" s="130"/>
      <c r="O48" s="130"/>
      <c r="P48" s="129"/>
      <c r="Q48" s="129"/>
      <c r="R48" s="129"/>
      <c r="S48" s="131"/>
    </row>
    <row r="49" spans="1:19" ht="25.5" x14ac:dyDescent="0.25">
      <c r="A49" s="90">
        <v>1</v>
      </c>
      <c r="B49" s="132" t="s">
        <v>194</v>
      </c>
      <c r="C49" s="91">
        <v>1413</v>
      </c>
      <c r="D49" s="92">
        <v>41088</v>
      </c>
      <c r="E49" s="79" t="s">
        <v>187</v>
      </c>
      <c r="F49" s="79" t="s">
        <v>188</v>
      </c>
      <c r="G49" s="113">
        <v>37</v>
      </c>
      <c r="H49" s="80">
        <v>10</v>
      </c>
      <c r="I49" s="83">
        <v>508.2</v>
      </c>
      <c r="J49" s="113">
        <v>3</v>
      </c>
      <c r="K49" s="113">
        <v>3</v>
      </c>
      <c r="L49" s="113">
        <v>0</v>
      </c>
      <c r="M49" s="85">
        <v>124.2</v>
      </c>
      <c r="N49" s="85">
        <v>124.2</v>
      </c>
      <c r="O49" s="85">
        <v>0</v>
      </c>
      <c r="P49" s="83">
        <f>M49*S49</f>
        <v>6831</v>
      </c>
      <c r="Q49" s="83">
        <f>P49</f>
        <v>6831</v>
      </c>
      <c r="R49" s="83">
        <v>0</v>
      </c>
      <c r="S49" s="112">
        <v>55</v>
      </c>
    </row>
    <row r="50" spans="1:19" ht="25.5" x14ac:dyDescent="0.25">
      <c r="A50" s="90">
        <v>2</v>
      </c>
      <c r="B50" s="132" t="s">
        <v>196</v>
      </c>
      <c r="C50" s="91">
        <v>2302</v>
      </c>
      <c r="D50" s="92">
        <v>41173</v>
      </c>
      <c r="E50" s="79" t="s">
        <v>187</v>
      </c>
      <c r="F50" s="79" t="s">
        <v>188</v>
      </c>
      <c r="G50" s="113">
        <v>26</v>
      </c>
      <c r="H50" s="113">
        <v>26</v>
      </c>
      <c r="I50" s="83">
        <v>337.3</v>
      </c>
      <c r="J50" s="113">
        <v>11</v>
      </c>
      <c r="K50" s="113">
        <v>5</v>
      </c>
      <c r="L50" s="113">
        <v>6</v>
      </c>
      <c r="M50" s="114">
        <v>299.39999999999998</v>
      </c>
      <c r="N50" s="114">
        <v>125.5</v>
      </c>
      <c r="O50" s="111">
        <v>173.9</v>
      </c>
      <c r="P50" s="83">
        <f t="shared" ref="P50:P55" si="10">M50*S50</f>
        <v>16467</v>
      </c>
      <c r="Q50" s="83">
        <f t="shared" ref="Q50:Q58" si="11">P50</f>
        <v>16467</v>
      </c>
      <c r="R50" s="83">
        <f>P50-Q50</f>
        <v>0</v>
      </c>
      <c r="S50" s="112">
        <v>55</v>
      </c>
    </row>
    <row r="51" spans="1:19" ht="25.5" x14ac:dyDescent="0.25">
      <c r="A51" s="90">
        <v>3</v>
      </c>
      <c r="B51" s="132" t="s">
        <v>197</v>
      </c>
      <c r="C51" s="91">
        <v>2301</v>
      </c>
      <c r="D51" s="92">
        <v>41173</v>
      </c>
      <c r="E51" s="79" t="s">
        <v>187</v>
      </c>
      <c r="F51" s="79" t="s">
        <v>188</v>
      </c>
      <c r="G51" s="113">
        <v>27</v>
      </c>
      <c r="H51" s="113">
        <v>28</v>
      </c>
      <c r="I51" s="83">
        <v>433.2</v>
      </c>
      <c r="J51" s="113">
        <v>13</v>
      </c>
      <c r="K51" s="113">
        <v>9</v>
      </c>
      <c r="L51" s="113">
        <v>4</v>
      </c>
      <c r="M51" s="114">
        <v>335.7</v>
      </c>
      <c r="N51" s="114">
        <v>198.5</v>
      </c>
      <c r="O51" s="111">
        <v>137.19999999999999</v>
      </c>
      <c r="P51" s="83">
        <f t="shared" si="10"/>
        <v>18463.5</v>
      </c>
      <c r="Q51" s="83">
        <f t="shared" si="11"/>
        <v>18463.5</v>
      </c>
      <c r="R51" s="83">
        <v>0</v>
      </c>
      <c r="S51" s="112">
        <v>55</v>
      </c>
    </row>
    <row r="52" spans="1:19" ht="25.5" x14ac:dyDescent="0.25">
      <c r="A52" s="90">
        <v>4</v>
      </c>
      <c r="B52" s="132" t="s">
        <v>198</v>
      </c>
      <c r="C52" s="91">
        <v>2503</v>
      </c>
      <c r="D52" s="92">
        <v>41205</v>
      </c>
      <c r="E52" s="79" t="s">
        <v>187</v>
      </c>
      <c r="F52" s="79" t="s">
        <v>188</v>
      </c>
      <c r="G52" s="113">
        <v>11</v>
      </c>
      <c r="H52" s="113">
        <v>11</v>
      </c>
      <c r="I52" s="83">
        <v>535</v>
      </c>
      <c r="J52" s="45">
        <v>11</v>
      </c>
      <c r="K52" s="45">
        <v>9</v>
      </c>
      <c r="L52" s="45">
        <v>2</v>
      </c>
      <c r="M52" s="114">
        <v>420</v>
      </c>
      <c r="N52" s="114">
        <v>323</v>
      </c>
      <c r="O52" s="114">
        <v>97</v>
      </c>
      <c r="P52" s="83">
        <f t="shared" si="10"/>
        <v>23100</v>
      </c>
      <c r="Q52" s="83">
        <f t="shared" si="11"/>
        <v>23100</v>
      </c>
      <c r="R52" s="83">
        <v>0</v>
      </c>
      <c r="S52" s="112">
        <v>55</v>
      </c>
    </row>
    <row r="53" spans="1:19" ht="25.5" x14ac:dyDescent="0.25">
      <c r="A53" s="90">
        <v>5</v>
      </c>
      <c r="B53" s="132" t="s">
        <v>199</v>
      </c>
      <c r="C53" s="91">
        <v>2300</v>
      </c>
      <c r="D53" s="92">
        <v>41173</v>
      </c>
      <c r="E53" s="79" t="s">
        <v>187</v>
      </c>
      <c r="F53" s="79" t="s">
        <v>188</v>
      </c>
      <c r="G53" s="113">
        <v>26</v>
      </c>
      <c r="H53" s="113">
        <v>26</v>
      </c>
      <c r="I53" s="83">
        <v>496.2</v>
      </c>
      <c r="J53" s="80">
        <v>8</v>
      </c>
      <c r="K53" s="80">
        <v>4</v>
      </c>
      <c r="L53" s="80">
        <v>4</v>
      </c>
      <c r="M53" s="114">
        <v>495.9</v>
      </c>
      <c r="N53" s="114">
        <v>249</v>
      </c>
      <c r="O53" s="111">
        <v>246.9</v>
      </c>
      <c r="P53" s="83">
        <f t="shared" si="10"/>
        <v>27274.5</v>
      </c>
      <c r="Q53" s="83">
        <f t="shared" si="11"/>
        <v>27274.5</v>
      </c>
      <c r="R53" s="83">
        <f t="shared" ref="R53:R162" si="12">P53-Q53</f>
        <v>0</v>
      </c>
      <c r="S53" s="112">
        <v>55</v>
      </c>
    </row>
    <row r="54" spans="1:19" ht="38.25" x14ac:dyDescent="0.25">
      <c r="A54" s="90">
        <v>6</v>
      </c>
      <c r="B54" s="132" t="s">
        <v>200</v>
      </c>
      <c r="C54" s="91">
        <v>122</v>
      </c>
      <c r="D54" s="92">
        <v>41299</v>
      </c>
      <c r="E54" s="79" t="s">
        <v>187</v>
      </c>
      <c r="F54" s="79" t="s">
        <v>188</v>
      </c>
      <c r="G54" s="113">
        <v>24</v>
      </c>
      <c r="H54" s="113">
        <v>24</v>
      </c>
      <c r="I54" s="81">
        <v>493.7</v>
      </c>
      <c r="J54" s="113">
        <v>10</v>
      </c>
      <c r="K54" s="113">
        <v>4</v>
      </c>
      <c r="L54" s="113">
        <v>6</v>
      </c>
      <c r="M54" s="85">
        <v>371.4</v>
      </c>
      <c r="N54" s="85">
        <v>142.6</v>
      </c>
      <c r="O54" s="133">
        <v>228.8</v>
      </c>
      <c r="P54" s="83">
        <f t="shared" si="10"/>
        <v>20427</v>
      </c>
      <c r="Q54" s="83">
        <f t="shared" si="11"/>
        <v>20427</v>
      </c>
      <c r="R54" s="83">
        <f t="shared" si="12"/>
        <v>0</v>
      </c>
      <c r="S54" s="112">
        <v>55</v>
      </c>
    </row>
    <row r="55" spans="1:19" ht="25.5" x14ac:dyDescent="0.25">
      <c r="A55" s="90">
        <v>7</v>
      </c>
      <c r="B55" s="132" t="s">
        <v>201</v>
      </c>
      <c r="C55" s="91">
        <v>2663</v>
      </c>
      <c r="D55" s="92">
        <v>41225</v>
      </c>
      <c r="E55" s="79" t="s">
        <v>187</v>
      </c>
      <c r="F55" s="79" t="s">
        <v>188</v>
      </c>
      <c r="G55" s="113">
        <v>20</v>
      </c>
      <c r="H55" s="113">
        <v>20</v>
      </c>
      <c r="I55" s="81">
        <v>505.1</v>
      </c>
      <c r="J55" s="113">
        <v>9</v>
      </c>
      <c r="K55" s="113">
        <v>6</v>
      </c>
      <c r="L55" s="113">
        <v>3</v>
      </c>
      <c r="M55" s="85">
        <v>505.1</v>
      </c>
      <c r="N55" s="85">
        <v>333.6</v>
      </c>
      <c r="O55" s="133">
        <v>171.5</v>
      </c>
      <c r="P55" s="83">
        <f t="shared" si="10"/>
        <v>27780.5</v>
      </c>
      <c r="Q55" s="83">
        <f t="shared" si="11"/>
        <v>27780.5</v>
      </c>
      <c r="R55" s="83">
        <f t="shared" si="12"/>
        <v>0</v>
      </c>
      <c r="S55" s="112">
        <v>55</v>
      </c>
    </row>
    <row r="56" spans="1:19" ht="25.5" x14ac:dyDescent="0.25">
      <c r="A56" s="90">
        <v>8</v>
      </c>
      <c r="B56" s="132" t="s">
        <v>202</v>
      </c>
      <c r="C56" s="91">
        <v>2787</v>
      </c>
      <c r="D56" s="92">
        <v>40907</v>
      </c>
      <c r="E56" s="79" t="s">
        <v>103</v>
      </c>
      <c r="F56" s="79" t="s">
        <v>79</v>
      </c>
      <c r="G56" s="113">
        <v>0</v>
      </c>
      <c r="H56" s="113">
        <v>0</v>
      </c>
      <c r="I56" s="81">
        <v>784.1</v>
      </c>
      <c r="J56" s="113">
        <v>0</v>
      </c>
      <c r="K56" s="113">
        <v>0</v>
      </c>
      <c r="L56" s="113">
        <v>0</v>
      </c>
      <c r="M56" s="134" t="s">
        <v>203</v>
      </c>
      <c r="N56" s="130"/>
      <c r="O56" s="130"/>
      <c r="P56" s="83">
        <v>0</v>
      </c>
      <c r="Q56" s="83">
        <f t="shared" si="11"/>
        <v>0</v>
      </c>
      <c r="R56" s="83">
        <f t="shared" si="12"/>
        <v>0</v>
      </c>
      <c r="S56" s="112">
        <v>55</v>
      </c>
    </row>
    <row r="57" spans="1:19" ht="25.5" x14ac:dyDescent="0.25">
      <c r="A57" s="90">
        <v>9</v>
      </c>
      <c r="B57" s="76" t="s">
        <v>204</v>
      </c>
      <c r="C57" s="91">
        <v>2192</v>
      </c>
      <c r="D57" s="92">
        <v>41513</v>
      </c>
      <c r="E57" s="79" t="s">
        <v>187</v>
      </c>
      <c r="F57" s="79" t="s">
        <v>188</v>
      </c>
      <c r="G57" s="113">
        <v>21</v>
      </c>
      <c r="H57" s="113">
        <v>21</v>
      </c>
      <c r="I57" s="83">
        <v>584.70000000000005</v>
      </c>
      <c r="J57" s="113">
        <v>20</v>
      </c>
      <c r="K57" s="113">
        <v>7</v>
      </c>
      <c r="L57" s="113">
        <v>13</v>
      </c>
      <c r="M57" s="83">
        <v>426.5</v>
      </c>
      <c r="N57" s="83">
        <v>208.2</v>
      </c>
      <c r="O57" s="83">
        <v>218.3</v>
      </c>
      <c r="P57" s="83">
        <f t="shared" ref="P57:P72" si="13">M57*S57</f>
        <v>23457.5</v>
      </c>
      <c r="Q57" s="83">
        <f t="shared" si="11"/>
        <v>23457.5</v>
      </c>
      <c r="R57" s="83">
        <f t="shared" si="12"/>
        <v>0</v>
      </c>
      <c r="S57" s="112">
        <v>55</v>
      </c>
    </row>
    <row r="58" spans="1:19" ht="25.5" x14ac:dyDescent="0.25">
      <c r="A58" s="90">
        <v>10</v>
      </c>
      <c r="B58" s="76" t="s">
        <v>205</v>
      </c>
      <c r="C58" s="91">
        <v>1922</v>
      </c>
      <c r="D58" s="92">
        <v>41481</v>
      </c>
      <c r="E58" s="79" t="s">
        <v>187</v>
      </c>
      <c r="F58" s="79" t="s">
        <v>188</v>
      </c>
      <c r="G58" s="113">
        <v>31</v>
      </c>
      <c r="H58" s="113">
        <v>31</v>
      </c>
      <c r="I58" s="83">
        <v>337.5</v>
      </c>
      <c r="J58" s="113">
        <v>13</v>
      </c>
      <c r="K58" s="113">
        <v>1</v>
      </c>
      <c r="L58" s="113">
        <v>12</v>
      </c>
      <c r="M58" s="83">
        <v>337.5</v>
      </c>
      <c r="N58" s="83">
        <v>23.3</v>
      </c>
      <c r="O58" s="83">
        <v>314.2</v>
      </c>
      <c r="P58" s="83">
        <f t="shared" si="13"/>
        <v>18562.5</v>
      </c>
      <c r="Q58" s="83">
        <f t="shared" si="11"/>
        <v>18562.5</v>
      </c>
      <c r="R58" s="83">
        <f t="shared" si="12"/>
        <v>0</v>
      </c>
      <c r="S58" s="112">
        <v>55</v>
      </c>
    </row>
    <row r="59" spans="1:19" ht="25.5" x14ac:dyDescent="0.25">
      <c r="A59" s="90">
        <v>11</v>
      </c>
      <c r="B59" s="76" t="s">
        <v>206</v>
      </c>
      <c r="C59" s="91">
        <v>1572</v>
      </c>
      <c r="D59" s="92">
        <v>41449</v>
      </c>
      <c r="E59" s="79" t="s">
        <v>187</v>
      </c>
      <c r="F59" s="79" t="s">
        <v>188</v>
      </c>
      <c r="G59" s="113">
        <v>32</v>
      </c>
      <c r="H59" s="113">
        <v>32</v>
      </c>
      <c r="I59" s="83">
        <v>440.2</v>
      </c>
      <c r="J59" s="113">
        <v>14</v>
      </c>
      <c r="K59" s="113">
        <v>12</v>
      </c>
      <c r="L59" s="113">
        <v>2</v>
      </c>
      <c r="M59" s="83">
        <v>420.6</v>
      </c>
      <c r="N59" s="83">
        <v>348.5</v>
      </c>
      <c r="O59" s="83">
        <v>72.099999999999994</v>
      </c>
      <c r="P59" s="83">
        <f t="shared" si="13"/>
        <v>23133</v>
      </c>
      <c r="Q59" s="83">
        <f>P59-R59</f>
        <v>23133</v>
      </c>
      <c r="R59" s="83">
        <v>0</v>
      </c>
      <c r="S59" s="112">
        <v>55</v>
      </c>
    </row>
    <row r="60" spans="1:19" ht="25.5" x14ac:dyDescent="0.25">
      <c r="A60" s="90">
        <v>12</v>
      </c>
      <c r="B60" s="135" t="s">
        <v>207</v>
      </c>
      <c r="C60" s="136">
        <v>2326</v>
      </c>
      <c r="D60" s="137">
        <v>41526</v>
      </c>
      <c r="E60" s="138" t="s">
        <v>187</v>
      </c>
      <c r="F60" s="138" t="s">
        <v>188</v>
      </c>
      <c r="G60" s="139">
        <v>27</v>
      </c>
      <c r="H60" s="139">
        <v>27</v>
      </c>
      <c r="I60" s="140">
        <v>497.7</v>
      </c>
      <c r="J60" s="139">
        <v>12</v>
      </c>
      <c r="K60" s="139">
        <v>7</v>
      </c>
      <c r="L60" s="139">
        <v>5</v>
      </c>
      <c r="M60" s="141">
        <v>428.3</v>
      </c>
      <c r="N60" s="141">
        <f>M60-O60</f>
        <v>265</v>
      </c>
      <c r="O60" s="141">
        <v>163.30000000000001</v>
      </c>
      <c r="P60" s="83">
        <f t="shared" si="13"/>
        <v>23556.5</v>
      </c>
      <c r="Q60" s="83">
        <f>P60-R60</f>
        <v>22553.5</v>
      </c>
      <c r="R60" s="83">
        <v>1003</v>
      </c>
      <c r="S60" s="112">
        <v>55</v>
      </c>
    </row>
    <row r="61" spans="1:19" ht="25.5" x14ac:dyDescent="0.25">
      <c r="A61" s="90">
        <v>13</v>
      </c>
      <c r="B61" s="132" t="s">
        <v>208</v>
      </c>
      <c r="C61" s="91">
        <v>3334</v>
      </c>
      <c r="D61" s="92">
        <v>41600</v>
      </c>
      <c r="E61" s="79" t="s">
        <v>187</v>
      </c>
      <c r="F61" s="79" t="s">
        <v>188</v>
      </c>
      <c r="G61" s="113">
        <v>25</v>
      </c>
      <c r="H61" s="113">
        <v>25</v>
      </c>
      <c r="I61" s="81">
        <v>505.1</v>
      </c>
      <c r="J61" s="113">
        <v>15</v>
      </c>
      <c r="K61" s="113">
        <v>6</v>
      </c>
      <c r="L61" s="113">
        <v>9</v>
      </c>
      <c r="M61" s="85">
        <v>466.3</v>
      </c>
      <c r="N61" s="85">
        <v>180</v>
      </c>
      <c r="O61" s="85">
        <v>286.3</v>
      </c>
      <c r="P61" s="83">
        <f t="shared" si="13"/>
        <v>25646.5</v>
      </c>
      <c r="Q61" s="83">
        <v>0</v>
      </c>
      <c r="R61" s="83">
        <f t="shared" si="12"/>
        <v>25646.5</v>
      </c>
      <c r="S61" s="112">
        <v>55</v>
      </c>
    </row>
    <row r="62" spans="1:19" ht="25.5" x14ac:dyDescent="0.25">
      <c r="A62" s="90">
        <v>14</v>
      </c>
      <c r="B62" s="132" t="s">
        <v>209</v>
      </c>
      <c r="C62" s="91">
        <v>3458</v>
      </c>
      <c r="D62" s="92">
        <v>41605</v>
      </c>
      <c r="E62" s="79" t="s">
        <v>187</v>
      </c>
      <c r="F62" s="79" t="s">
        <v>188</v>
      </c>
      <c r="G62" s="113">
        <v>33</v>
      </c>
      <c r="H62" s="113">
        <v>33</v>
      </c>
      <c r="I62" s="81">
        <v>438.9</v>
      </c>
      <c r="J62" s="113">
        <v>11</v>
      </c>
      <c r="K62" s="113">
        <v>5</v>
      </c>
      <c r="L62" s="113">
        <v>6</v>
      </c>
      <c r="M62" s="85">
        <v>421.5</v>
      </c>
      <c r="N62" s="85">
        <v>210.9</v>
      </c>
      <c r="O62" s="85">
        <v>210.6</v>
      </c>
      <c r="P62" s="83">
        <f t="shared" si="13"/>
        <v>23182.5</v>
      </c>
      <c r="Q62" s="83">
        <v>0</v>
      </c>
      <c r="R62" s="83">
        <f t="shared" si="12"/>
        <v>23182.5</v>
      </c>
      <c r="S62" s="112">
        <v>55</v>
      </c>
    </row>
    <row r="63" spans="1:19" ht="25.5" x14ac:dyDescent="0.25">
      <c r="A63" s="90">
        <v>15</v>
      </c>
      <c r="B63" s="105" t="s">
        <v>210</v>
      </c>
      <c r="C63" s="91">
        <v>78</v>
      </c>
      <c r="D63" s="92">
        <v>41654</v>
      </c>
      <c r="E63" s="79" t="s">
        <v>187</v>
      </c>
      <c r="F63" s="79" t="s">
        <v>188</v>
      </c>
      <c r="G63" s="113">
        <v>46</v>
      </c>
      <c r="H63" s="113">
        <v>46</v>
      </c>
      <c r="I63" s="81">
        <v>851.5</v>
      </c>
      <c r="J63" s="113">
        <v>24</v>
      </c>
      <c r="K63" s="113">
        <v>16</v>
      </c>
      <c r="L63" s="113">
        <v>8</v>
      </c>
      <c r="M63" s="85">
        <v>823.5</v>
      </c>
      <c r="N63" s="85">
        <v>493.8</v>
      </c>
      <c r="O63" s="85">
        <v>329.7</v>
      </c>
      <c r="P63" s="83">
        <f t="shared" si="13"/>
        <v>45292.5</v>
      </c>
      <c r="Q63" s="83">
        <v>0</v>
      </c>
      <c r="R63" s="83">
        <f t="shared" si="12"/>
        <v>45292.5</v>
      </c>
      <c r="S63" s="112">
        <v>55</v>
      </c>
    </row>
    <row r="64" spans="1:19" ht="25.5" x14ac:dyDescent="0.25">
      <c r="A64" s="90">
        <v>16</v>
      </c>
      <c r="B64" s="105" t="s">
        <v>211</v>
      </c>
      <c r="C64" s="91">
        <v>566</v>
      </c>
      <c r="D64" s="92">
        <v>41698</v>
      </c>
      <c r="E64" s="79" t="s">
        <v>187</v>
      </c>
      <c r="F64" s="79" t="s">
        <v>188</v>
      </c>
      <c r="G64" s="113">
        <v>41</v>
      </c>
      <c r="H64" s="113">
        <v>41</v>
      </c>
      <c r="I64" s="81">
        <v>531.20000000000005</v>
      </c>
      <c r="J64" s="113">
        <v>19</v>
      </c>
      <c r="K64" s="113">
        <v>15</v>
      </c>
      <c r="L64" s="113">
        <v>4</v>
      </c>
      <c r="M64" s="85">
        <v>492</v>
      </c>
      <c r="N64" s="85">
        <v>352.8</v>
      </c>
      <c r="O64" s="85">
        <v>139.19999999999999</v>
      </c>
      <c r="P64" s="83">
        <f t="shared" si="13"/>
        <v>27060</v>
      </c>
      <c r="Q64" s="83">
        <v>0</v>
      </c>
      <c r="R64" s="83">
        <f t="shared" si="12"/>
        <v>27060</v>
      </c>
      <c r="S64" s="112">
        <v>55</v>
      </c>
    </row>
    <row r="65" spans="1:19" ht="25.5" x14ac:dyDescent="0.25">
      <c r="A65" s="90">
        <v>17</v>
      </c>
      <c r="B65" s="105" t="s">
        <v>212</v>
      </c>
      <c r="C65" s="91">
        <v>565</v>
      </c>
      <c r="D65" s="92">
        <v>41698</v>
      </c>
      <c r="E65" s="79" t="s">
        <v>187</v>
      </c>
      <c r="F65" s="79" t="s">
        <v>188</v>
      </c>
      <c r="G65" s="113">
        <v>49</v>
      </c>
      <c r="H65" s="113">
        <v>49</v>
      </c>
      <c r="I65" s="81">
        <v>578.79999999999995</v>
      </c>
      <c r="J65" s="113">
        <v>19</v>
      </c>
      <c r="K65" s="113">
        <v>13</v>
      </c>
      <c r="L65" s="113">
        <v>6</v>
      </c>
      <c r="M65" s="85">
        <v>578.79999999999995</v>
      </c>
      <c r="N65" s="85">
        <v>332.9</v>
      </c>
      <c r="O65" s="85">
        <v>245.9</v>
      </c>
      <c r="P65" s="83">
        <f t="shared" si="13"/>
        <v>31833.999999999996</v>
      </c>
      <c r="Q65" s="83">
        <v>0</v>
      </c>
      <c r="R65" s="83">
        <f t="shared" si="12"/>
        <v>31833.999999999996</v>
      </c>
      <c r="S65" s="112">
        <v>55</v>
      </c>
    </row>
    <row r="66" spans="1:19" ht="25.5" x14ac:dyDescent="0.25">
      <c r="A66" s="90">
        <v>18</v>
      </c>
      <c r="B66" s="105" t="s">
        <v>213</v>
      </c>
      <c r="C66" s="91">
        <v>567</v>
      </c>
      <c r="D66" s="92">
        <v>41698</v>
      </c>
      <c r="E66" s="79" t="s">
        <v>187</v>
      </c>
      <c r="F66" s="79" t="s">
        <v>188</v>
      </c>
      <c r="G66" s="113">
        <v>23</v>
      </c>
      <c r="H66" s="113">
        <v>23</v>
      </c>
      <c r="I66" s="81">
        <v>358</v>
      </c>
      <c r="J66" s="113">
        <v>9</v>
      </c>
      <c r="K66" s="113">
        <v>3</v>
      </c>
      <c r="L66" s="113">
        <v>6</v>
      </c>
      <c r="M66" s="85">
        <v>313.10000000000002</v>
      </c>
      <c r="N66" s="85">
        <v>89.4</v>
      </c>
      <c r="O66" s="85">
        <v>223.7</v>
      </c>
      <c r="P66" s="83">
        <f t="shared" si="13"/>
        <v>17220.5</v>
      </c>
      <c r="Q66" s="83">
        <v>0</v>
      </c>
      <c r="R66" s="83">
        <f t="shared" si="12"/>
        <v>17220.5</v>
      </c>
      <c r="S66" s="112">
        <v>55</v>
      </c>
    </row>
    <row r="67" spans="1:19" ht="25.5" x14ac:dyDescent="0.25">
      <c r="A67" s="90">
        <v>19</v>
      </c>
      <c r="B67" s="105" t="s">
        <v>214</v>
      </c>
      <c r="C67" s="91">
        <v>564</v>
      </c>
      <c r="D67" s="92">
        <v>41698</v>
      </c>
      <c r="E67" s="79" t="s">
        <v>187</v>
      </c>
      <c r="F67" s="79" t="s">
        <v>188</v>
      </c>
      <c r="G67" s="113">
        <v>22</v>
      </c>
      <c r="H67" s="113">
        <v>22</v>
      </c>
      <c r="I67" s="81">
        <v>356.4</v>
      </c>
      <c r="J67" s="113">
        <v>8</v>
      </c>
      <c r="K67" s="113">
        <v>5</v>
      </c>
      <c r="L67" s="113">
        <v>3</v>
      </c>
      <c r="M67" s="85">
        <v>356.4</v>
      </c>
      <c r="N67" s="85">
        <v>223.1</v>
      </c>
      <c r="O67" s="85">
        <v>133.30000000000001</v>
      </c>
      <c r="P67" s="83">
        <f t="shared" si="13"/>
        <v>19602</v>
      </c>
      <c r="Q67" s="83">
        <v>0</v>
      </c>
      <c r="R67" s="83">
        <f t="shared" si="12"/>
        <v>19602</v>
      </c>
      <c r="S67" s="112">
        <v>55</v>
      </c>
    </row>
    <row r="68" spans="1:19" ht="25.5" x14ac:dyDescent="0.25">
      <c r="A68" s="90">
        <v>20</v>
      </c>
      <c r="B68" s="105" t="s">
        <v>215</v>
      </c>
      <c r="C68" s="91">
        <v>691</v>
      </c>
      <c r="D68" s="92">
        <v>41711</v>
      </c>
      <c r="E68" s="79" t="s">
        <v>187</v>
      </c>
      <c r="F68" s="79" t="s">
        <v>188</v>
      </c>
      <c r="G68" s="113">
        <v>41</v>
      </c>
      <c r="H68" s="113">
        <v>41</v>
      </c>
      <c r="I68" s="81">
        <v>586.9</v>
      </c>
      <c r="J68" s="113">
        <v>19</v>
      </c>
      <c r="K68" s="113">
        <v>11</v>
      </c>
      <c r="L68" s="113">
        <v>8</v>
      </c>
      <c r="M68" s="85">
        <v>558.6</v>
      </c>
      <c r="N68" s="85">
        <v>325.2</v>
      </c>
      <c r="O68" s="85">
        <v>233.4</v>
      </c>
      <c r="P68" s="83">
        <f t="shared" si="13"/>
        <v>30723</v>
      </c>
      <c r="Q68" s="83">
        <v>0</v>
      </c>
      <c r="R68" s="83">
        <f t="shared" si="12"/>
        <v>30723</v>
      </c>
      <c r="S68" s="112">
        <v>55</v>
      </c>
    </row>
    <row r="69" spans="1:19" ht="25.5" x14ac:dyDescent="0.25">
      <c r="A69" s="90">
        <v>21</v>
      </c>
      <c r="B69" s="105" t="s">
        <v>216</v>
      </c>
      <c r="C69" s="91">
        <v>693</v>
      </c>
      <c r="D69" s="92">
        <v>41711</v>
      </c>
      <c r="E69" s="79" t="s">
        <v>187</v>
      </c>
      <c r="F69" s="79" t="s">
        <v>188</v>
      </c>
      <c r="G69" s="113">
        <v>55</v>
      </c>
      <c r="H69" s="113">
        <v>55</v>
      </c>
      <c r="I69" s="81">
        <v>693.8</v>
      </c>
      <c r="J69" s="113">
        <v>19</v>
      </c>
      <c r="K69" s="113">
        <v>7</v>
      </c>
      <c r="L69" s="113">
        <v>12</v>
      </c>
      <c r="M69" s="85">
        <v>615.70000000000005</v>
      </c>
      <c r="N69" s="85">
        <v>175.5</v>
      </c>
      <c r="O69" s="85">
        <v>440.2</v>
      </c>
      <c r="P69" s="83">
        <f t="shared" si="13"/>
        <v>33863.5</v>
      </c>
      <c r="Q69" s="83">
        <v>0</v>
      </c>
      <c r="R69" s="83">
        <f t="shared" si="12"/>
        <v>33863.5</v>
      </c>
      <c r="S69" s="112">
        <v>55</v>
      </c>
    </row>
    <row r="70" spans="1:19" ht="25.5" x14ac:dyDescent="0.25">
      <c r="A70" s="90">
        <v>22</v>
      </c>
      <c r="B70" s="105" t="s">
        <v>217</v>
      </c>
      <c r="C70" s="91">
        <v>692</v>
      </c>
      <c r="D70" s="92">
        <v>41711</v>
      </c>
      <c r="E70" s="79" t="s">
        <v>187</v>
      </c>
      <c r="F70" s="79" t="s">
        <v>188</v>
      </c>
      <c r="G70" s="113">
        <v>21</v>
      </c>
      <c r="H70" s="113">
        <v>21</v>
      </c>
      <c r="I70" s="81">
        <v>434.5</v>
      </c>
      <c r="J70" s="113">
        <v>10</v>
      </c>
      <c r="K70" s="113">
        <v>7</v>
      </c>
      <c r="L70" s="113">
        <v>3</v>
      </c>
      <c r="M70" s="85">
        <v>391.2</v>
      </c>
      <c r="N70" s="85">
        <v>222</v>
      </c>
      <c r="O70" s="85">
        <v>169.2</v>
      </c>
      <c r="P70" s="83">
        <f t="shared" si="13"/>
        <v>21516</v>
      </c>
      <c r="Q70" s="83">
        <v>0</v>
      </c>
      <c r="R70" s="83">
        <f t="shared" si="12"/>
        <v>21516</v>
      </c>
      <c r="S70" s="112">
        <v>55</v>
      </c>
    </row>
    <row r="71" spans="1:19" ht="25.5" x14ac:dyDescent="0.25">
      <c r="A71" s="90">
        <v>23</v>
      </c>
      <c r="B71" s="105" t="s">
        <v>218</v>
      </c>
      <c r="C71" s="91">
        <v>690</v>
      </c>
      <c r="D71" s="92">
        <v>41711</v>
      </c>
      <c r="E71" s="79" t="s">
        <v>187</v>
      </c>
      <c r="F71" s="79" t="s">
        <v>188</v>
      </c>
      <c r="G71" s="113">
        <v>31</v>
      </c>
      <c r="H71" s="113">
        <v>31</v>
      </c>
      <c r="I71" s="81">
        <v>556.20000000000005</v>
      </c>
      <c r="J71" s="113">
        <v>17</v>
      </c>
      <c r="K71" s="113">
        <v>14</v>
      </c>
      <c r="L71" s="113">
        <v>3</v>
      </c>
      <c r="M71" s="85">
        <v>556.20000000000005</v>
      </c>
      <c r="N71" s="85">
        <v>466.3</v>
      </c>
      <c r="O71" s="85">
        <v>89.9</v>
      </c>
      <c r="P71" s="83">
        <f t="shared" si="13"/>
        <v>30591.000000000004</v>
      </c>
      <c r="Q71" s="83">
        <v>0</v>
      </c>
      <c r="R71" s="83">
        <f t="shared" si="12"/>
        <v>30591.000000000004</v>
      </c>
      <c r="S71" s="112">
        <v>55</v>
      </c>
    </row>
    <row r="72" spans="1:19" ht="25.5" x14ac:dyDescent="0.25">
      <c r="A72" s="90">
        <v>24</v>
      </c>
      <c r="B72" s="105" t="s">
        <v>219</v>
      </c>
      <c r="C72" s="91">
        <v>746</v>
      </c>
      <c r="D72" s="92">
        <v>41717</v>
      </c>
      <c r="E72" s="79" t="s">
        <v>187</v>
      </c>
      <c r="F72" s="79" t="s">
        <v>188</v>
      </c>
      <c r="G72" s="113">
        <v>29</v>
      </c>
      <c r="H72" s="113">
        <v>29</v>
      </c>
      <c r="I72" s="142">
        <v>344.8</v>
      </c>
      <c r="J72" s="113">
        <v>12</v>
      </c>
      <c r="K72" s="113">
        <v>5</v>
      </c>
      <c r="L72" s="113">
        <v>7</v>
      </c>
      <c r="M72" s="142">
        <v>344.8</v>
      </c>
      <c r="N72" s="85">
        <v>143</v>
      </c>
      <c r="O72" s="85">
        <v>201.8</v>
      </c>
      <c r="P72" s="83">
        <f t="shared" si="13"/>
        <v>18964</v>
      </c>
      <c r="Q72" s="83">
        <v>0</v>
      </c>
      <c r="R72" s="83">
        <f t="shared" si="12"/>
        <v>18964</v>
      </c>
      <c r="S72" s="112">
        <v>55</v>
      </c>
    </row>
    <row r="73" spans="1:19" ht="25.5" x14ac:dyDescent="0.25">
      <c r="A73" s="90">
        <v>25</v>
      </c>
      <c r="B73" s="132" t="s">
        <v>220</v>
      </c>
      <c r="C73" s="91">
        <v>152</v>
      </c>
      <c r="D73" s="92">
        <v>41303</v>
      </c>
      <c r="E73" s="79" t="s">
        <v>187</v>
      </c>
      <c r="F73" s="79" t="s">
        <v>221</v>
      </c>
      <c r="G73" s="113">
        <v>1</v>
      </c>
      <c r="H73" s="113">
        <v>1</v>
      </c>
      <c r="I73" s="83">
        <v>482.8</v>
      </c>
      <c r="J73" s="113">
        <v>1</v>
      </c>
      <c r="K73" s="113">
        <v>1</v>
      </c>
      <c r="L73" s="113">
        <v>0</v>
      </c>
      <c r="M73" s="85">
        <f>N73+O73</f>
        <v>42.1</v>
      </c>
      <c r="N73" s="85">
        <v>42.1</v>
      </c>
      <c r="O73" s="85">
        <v>0</v>
      </c>
      <c r="P73" s="83">
        <v>0</v>
      </c>
      <c r="Q73" s="83">
        <v>0</v>
      </c>
      <c r="R73" s="83">
        <f t="shared" si="12"/>
        <v>0</v>
      </c>
      <c r="S73" s="85" t="s">
        <v>222</v>
      </c>
    </row>
    <row r="74" spans="1:19" ht="38.25" x14ac:dyDescent="0.25">
      <c r="A74" s="90">
        <v>26</v>
      </c>
      <c r="B74" s="132" t="s">
        <v>223</v>
      </c>
      <c r="C74" s="91">
        <v>1817</v>
      </c>
      <c r="D74" s="92">
        <v>41800</v>
      </c>
      <c r="E74" s="79" t="s">
        <v>187</v>
      </c>
      <c r="F74" s="79" t="s">
        <v>188</v>
      </c>
      <c r="G74" s="113">
        <v>18</v>
      </c>
      <c r="H74" s="113">
        <v>18</v>
      </c>
      <c r="I74" s="83">
        <v>483.9</v>
      </c>
      <c r="J74" s="113">
        <v>9</v>
      </c>
      <c r="K74" s="113">
        <v>7</v>
      </c>
      <c r="L74" s="113">
        <v>2</v>
      </c>
      <c r="M74" s="85">
        <v>391.5</v>
      </c>
      <c r="N74" s="85">
        <v>323.89999999999998</v>
      </c>
      <c r="O74" s="85">
        <v>67.599999999999994</v>
      </c>
      <c r="P74" s="83">
        <f t="shared" ref="P74:P137" si="14">M74*S74</f>
        <v>21532.5</v>
      </c>
      <c r="Q74" s="83">
        <v>0</v>
      </c>
      <c r="R74" s="83">
        <f t="shared" si="12"/>
        <v>21532.5</v>
      </c>
      <c r="S74" s="112">
        <v>55</v>
      </c>
    </row>
    <row r="75" spans="1:19" ht="25.5" x14ac:dyDescent="0.25">
      <c r="A75" s="90">
        <v>27</v>
      </c>
      <c r="B75" s="105" t="s">
        <v>224</v>
      </c>
      <c r="C75" s="91">
        <v>1778</v>
      </c>
      <c r="D75" s="92">
        <v>41800</v>
      </c>
      <c r="E75" s="79" t="s">
        <v>187</v>
      </c>
      <c r="F75" s="79" t="s">
        <v>188</v>
      </c>
      <c r="G75" s="113">
        <v>38</v>
      </c>
      <c r="H75" s="113">
        <v>38</v>
      </c>
      <c r="I75" s="83">
        <v>649.9</v>
      </c>
      <c r="J75" s="113">
        <v>23</v>
      </c>
      <c r="K75" s="113">
        <v>19</v>
      </c>
      <c r="L75" s="113">
        <v>4</v>
      </c>
      <c r="M75" s="85">
        <v>581</v>
      </c>
      <c r="N75" s="85">
        <v>484.5</v>
      </c>
      <c r="O75" s="85">
        <v>96.5</v>
      </c>
      <c r="P75" s="83">
        <f t="shared" si="14"/>
        <v>31955</v>
      </c>
      <c r="Q75" s="83">
        <v>0</v>
      </c>
      <c r="R75" s="83">
        <f t="shared" si="12"/>
        <v>31955</v>
      </c>
      <c r="S75" s="112">
        <v>55</v>
      </c>
    </row>
    <row r="76" spans="1:19" ht="25.5" x14ac:dyDescent="0.25">
      <c r="A76" s="90">
        <v>28</v>
      </c>
      <c r="B76" s="132" t="s">
        <v>225</v>
      </c>
      <c r="C76" s="91">
        <v>2147</v>
      </c>
      <c r="D76" s="92">
        <v>41823</v>
      </c>
      <c r="E76" s="79" t="s">
        <v>187</v>
      </c>
      <c r="F76" s="79" t="s">
        <v>188</v>
      </c>
      <c r="G76" s="113">
        <v>30</v>
      </c>
      <c r="H76" s="113">
        <v>30</v>
      </c>
      <c r="I76" s="83">
        <v>381.7</v>
      </c>
      <c r="J76" s="113">
        <v>10</v>
      </c>
      <c r="K76" s="113">
        <v>3</v>
      </c>
      <c r="L76" s="113">
        <v>7</v>
      </c>
      <c r="M76" s="85">
        <v>318.39999999999998</v>
      </c>
      <c r="N76" s="85">
        <v>84.5</v>
      </c>
      <c r="O76" s="85">
        <v>233.9</v>
      </c>
      <c r="P76" s="83">
        <f t="shared" si="14"/>
        <v>17512</v>
      </c>
      <c r="Q76" s="83">
        <v>0</v>
      </c>
      <c r="R76" s="83">
        <f t="shared" si="12"/>
        <v>17512</v>
      </c>
      <c r="S76" s="112">
        <v>55</v>
      </c>
    </row>
    <row r="77" spans="1:19" ht="25.5" x14ac:dyDescent="0.25">
      <c r="A77" s="90">
        <v>29</v>
      </c>
      <c r="B77" s="105" t="s">
        <v>226</v>
      </c>
      <c r="C77" s="91">
        <v>2148</v>
      </c>
      <c r="D77" s="92">
        <v>41823</v>
      </c>
      <c r="E77" s="79" t="s">
        <v>187</v>
      </c>
      <c r="F77" s="79" t="s">
        <v>227</v>
      </c>
      <c r="G77" s="113">
        <v>40</v>
      </c>
      <c r="H77" s="113">
        <v>40</v>
      </c>
      <c r="I77" s="83">
        <v>659.3</v>
      </c>
      <c r="J77" s="113">
        <v>18</v>
      </c>
      <c r="K77" s="113">
        <v>9</v>
      </c>
      <c r="L77" s="113">
        <v>9</v>
      </c>
      <c r="M77" s="85">
        <v>588.1</v>
      </c>
      <c r="N77" s="85">
        <v>276.7</v>
      </c>
      <c r="O77" s="85">
        <v>311.39999999999998</v>
      </c>
      <c r="P77" s="83">
        <f t="shared" si="14"/>
        <v>32345.5</v>
      </c>
      <c r="Q77" s="83">
        <v>0</v>
      </c>
      <c r="R77" s="83">
        <f t="shared" si="12"/>
        <v>32345.5</v>
      </c>
      <c r="S77" s="112">
        <v>55</v>
      </c>
    </row>
    <row r="78" spans="1:19" ht="25.5" x14ac:dyDescent="0.25">
      <c r="A78" s="90">
        <v>30</v>
      </c>
      <c r="B78" s="105" t="s">
        <v>228</v>
      </c>
      <c r="C78" s="91">
        <v>2149</v>
      </c>
      <c r="D78" s="92">
        <v>41823</v>
      </c>
      <c r="E78" s="79" t="s">
        <v>187</v>
      </c>
      <c r="F78" s="79" t="s">
        <v>188</v>
      </c>
      <c r="G78" s="113">
        <v>27</v>
      </c>
      <c r="H78" s="113">
        <v>27</v>
      </c>
      <c r="I78" s="83">
        <v>490.2</v>
      </c>
      <c r="J78" s="113">
        <v>9</v>
      </c>
      <c r="K78" s="113">
        <v>6</v>
      </c>
      <c r="L78" s="113">
        <v>3</v>
      </c>
      <c r="M78" s="85">
        <v>343.5</v>
      </c>
      <c r="N78" s="85">
        <v>172</v>
      </c>
      <c r="O78" s="85">
        <v>171.5</v>
      </c>
      <c r="P78" s="83">
        <f t="shared" si="14"/>
        <v>18892.5</v>
      </c>
      <c r="Q78" s="83">
        <v>0</v>
      </c>
      <c r="R78" s="83">
        <f t="shared" si="12"/>
        <v>18892.5</v>
      </c>
      <c r="S78" s="112">
        <v>55</v>
      </c>
    </row>
    <row r="79" spans="1:19" ht="25.5" x14ac:dyDescent="0.25">
      <c r="A79" s="90">
        <v>31</v>
      </c>
      <c r="B79" s="105" t="s">
        <v>229</v>
      </c>
      <c r="C79" s="143">
        <v>2284</v>
      </c>
      <c r="D79" s="92">
        <v>41831</v>
      </c>
      <c r="E79" s="79" t="s">
        <v>187</v>
      </c>
      <c r="F79" s="79" t="s">
        <v>188</v>
      </c>
      <c r="G79" s="113">
        <v>28</v>
      </c>
      <c r="H79" s="113">
        <v>28</v>
      </c>
      <c r="I79" s="83">
        <v>489.4</v>
      </c>
      <c r="J79" s="113">
        <v>13</v>
      </c>
      <c r="K79" s="113">
        <v>7</v>
      </c>
      <c r="L79" s="113">
        <v>6</v>
      </c>
      <c r="M79" s="85">
        <v>439.8</v>
      </c>
      <c r="N79" s="85">
        <v>190.4</v>
      </c>
      <c r="O79" s="85">
        <v>249.4</v>
      </c>
      <c r="P79" s="83">
        <f t="shared" si="14"/>
        <v>24189</v>
      </c>
      <c r="Q79" s="83">
        <v>0</v>
      </c>
      <c r="R79" s="83">
        <f t="shared" si="12"/>
        <v>24189</v>
      </c>
      <c r="S79" s="112">
        <v>55</v>
      </c>
    </row>
    <row r="80" spans="1:19" ht="25.5" x14ac:dyDescent="0.25">
      <c r="A80" s="90">
        <v>32</v>
      </c>
      <c r="B80" s="105" t="s">
        <v>230</v>
      </c>
      <c r="C80" s="91">
        <v>2285</v>
      </c>
      <c r="D80" s="92">
        <v>41831</v>
      </c>
      <c r="E80" s="79" t="s">
        <v>187</v>
      </c>
      <c r="F80" s="79" t="s">
        <v>188</v>
      </c>
      <c r="G80" s="113">
        <v>17</v>
      </c>
      <c r="H80" s="113">
        <v>17</v>
      </c>
      <c r="I80" s="83">
        <v>487.5</v>
      </c>
      <c r="J80" s="113">
        <v>10</v>
      </c>
      <c r="K80" s="113">
        <v>6</v>
      </c>
      <c r="L80" s="113">
        <v>4</v>
      </c>
      <c r="M80" s="85">
        <f>N80+O80</f>
        <v>412.2</v>
      </c>
      <c r="N80" s="85">
        <v>299.39999999999998</v>
      </c>
      <c r="O80" s="85">
        <v>112.8</v>
      </c>
      <c r="P80" s="83">
        <f t="shared" si="14"/>
        <v>22671</v>
      </c>
      <c r="Q80" s="83">
        <v>0</v>
      </c>
      <c r="R80" s="83">
        <f t="shared" si="12"/>
        <v>22671</v>
      </c>
      <c r="S80" s="112">
        <v>55</v>
      </c>
    </row>
    <row r="81" spans="1:19" ht="25.5" x14ac:dyDescent="0.25">
      <c r="A81" s="90">
        <v>33</v>
      </c>
      <c r="B81" s="132" t="s">
        <v>231</v>
      </c>
      <c r="C81" s="91">
        <v>2286</v>
      </c>
      <c r="D81" s="92">
        <v>41831</v>
      </c>
      <c r="E81" s="79" t="s">
        <v>187</v>
      </c>
      <c r="F81" s="79" t="s">
        <v>188</v>
      </c>
      <c r="G81" s="113">
        <v>29</v>
      </c>
      <c r="H81" s="113">
        <v>29</v>
      </c>
      <c r="I81" s="83">
        <v>549.20000000000005</v>
      </c>
      <c r="J81" s="113">
        <v>13</v>
      </c>
      <c r="K81" s="113">
        <v>11</v>
      </c>
      <c r="L81" s="113">
        <v>2</v>
      </c>
      <c r="M81" s="85">
        <v>416.4</v>
      </c>
      <c r="N81" s="85">
        <v>361.9</v>
      </c>
      <c r="O81" s="85">
        <v>54.5</v>
      </c>
      <c r="P81" s="83">
        <f t="shared" si="14"/>
        <v>22902</v>
      </c>
      <c r="Q81" s="83">
        <v>0</v>
      </c>
      <c r="R81" s="83">
        <f t="shared" si="12"/>
        <v>22902</v>
      </c>
      <c r="S81" s="112">
        <v>55</v>
      </c>
    </row>
    <row r="82" spans="1:19" ht="25.5" x14ac:dyDescent="0.25">
      <c r="A82" s="90">
        <v>34</v>
      </c>
      <c r="B82" s="132" t="s">
        <v>232</v>
      </c>
      <c r="C82" s="91">
        <v>2287</v>
      </c>
      <c r="D82" s="92">
        <v>41831</v>
      </c>
      <c r="E82" s="79" t="s">
        <v>187</v>
      </c>
      <c r="F82" s="79" t="s">
        <v>188</v>
      </c>
      <c r="G82" s="113">
        <v>19</v>
      </c>
      <c r="H82" s="113">
        <v>19</v>
      </c>
      <c r="I82" s="83">
        <v>540.79999999999995</v>
      </c>
      <c r="J82" s="113">
        <v>12</v>
      </c>
      <c r="K82" s="113">
        <v>8</v>
      </c>
      <c r="L82" s="113">
        <v>4</v>
      </c>
      <c r="M82" s="85">
        <v>374.4</v>
      </c>
      <c r="N82" s="85">
        <v>247.4</v>
      </c>
      <c r="O82" s="85">
        <v>127</v>
      </c>
      <c r="P82" s="83">
        <f t="shared" si="14"/>
        <v>20592</v>
      </c>
      <c r="Q82" s="83">
        <v>0</v>
      </c>
      <c r="R82" s="83">
        <f t="shared" si="12"/>
        <v>20592</v>
      </c>
      <c r="S82" s="112">
        <v>55</v>
      </c>
    </row>
    <row r="83" spans="1:19" ht="25.5" x14ac:dyDescent="0.25">
      <c r="A83" s="90">
        <v>35</v>
      </c>
      <c r="B83" s="105" t="s">
        <v>233</v>
      </c>
      <c r="C83" s="91">
        <v>2288</v>
      </c>
      <c r="D83" s="92">
        <v>41831</v>
      </c>
      <c r="E83" s="79" t="s">
        <v>187</v>
      </c>
      <c r="F83" s="79" t="s">
        <v>188</v>
      </c>
      <c r="G83" s="113">
        <v>26</v>
      </c>
      <c r="H83" s="113">
        <v>26</v>
      </c>
      <c r="I83" s="83">
        <v>387</v>
      </c>
      <c r="J83" s="113">
        <v>11</v>
      </c>
      <c r="K83" s="113">
        <v>5</v>
      </c>
      <c r="L83" s="113">
        <v>6</v>
      </c>
      <c r="M83" s="85">
        <v>348.6</v>
      </c>
      <c r="N83" s="85">
        <v>173.8</v>
      </c>
      <c r="O83" s="85">
        <v>174.8</v>
      </c>
      <c r="P83" s="83">
        <f t="shared" si="14"/>
        <v>19173</v>
      </c>
      <c r="Q83" s="83">
        <v>0</v>
      </c>
      <c r="R83" s="83">
        <f t="shared" si="12"/>
        <v>19173</v>
      </c>
      <c r="S83" s="112">
        <v>55</v>
      </c>
    </row>
    <row r="84" spans="1:19" ht="25.5" x14ac:dyDescent="0.25">
      <c r="A84" s="90">
        <v>36</v>
      </c>
      <c r="B84" s="132" t="s">
        <v>234</v>
      </c>
      <c r="C84" s="91">
        <v>2289</v>
      </c>
      <c r="D84" s="92">
        <v>41831</v>
      </c>
      <c r="E84" s="79" t="s">
        <v>187</v>
      </c>
      <c r="F84" s="79" t="s">
        <v>188</v>
      </c>
      <c r="G84" s="113">
        <v>48</v>
      </c>
      <c r="H84" s="113">
        <v>48</v>
      </c>
      <c r="I84" s="83">
        <v>645.9</v>
      </c>
      <c r="J84" s="113">
        <v>19</v>
      </c>
      <c r="K84" s="113">
        <v>13</v>
      </c>
      <c r="L84" s="113">
        <v>6</v>
      </c>
      <c r="M84" s="85">
        <v>576.1</v>
      </c>
      <c r="N84" s="85">
        <v>401.2</v>
      </c>
      <c r="O84" s="85">
        <v>174.9</v>
      </c>
      <c r="P84" s="83">
        <f t="shared" si="14"/>
        <v>31685.5</v>
      </c>
      <c r="Q84" s="83">
        <v>0</v>
      </c>
      <c r="R84" s="83">
        <f t="shared" si="12"/>
        <v>31685.5</v>
      </c>
      <c r="S84" s="112">
        <v>55</v>
      </c>
    </row>
    <row r="85" spans="1:19" ht="25.5" x14ac:dyDescent="0.25">
      <c r="A85" s="90">
        <v>37</v>
      </c>
      <c r="B85" s="76" t="s">
        <v>235</v>
      </c>
      <c r="C85" s="91">
        <v>2290</v>
      </c>
      <c r="D85" s="92">
        <v>41831</v>
      </c>
      <c r="E85" s="79" t="s">
        <v>187</v>
      </c>
      <c r="F85" s="79" t="s">
        <v>188</v>
      </c>
      <c r="G85" s="113">
        <v>32</v>
      </c>
      <c r="H85" s="113">
        <v>32</v>
      </c>
      <c r="I85" s="83">
        <v>671.5</v>
      </c>
      <c r="J85" s="80">
        <v>28</v>
      </c>
      <c r="K85" s="80">
        <v>23</v>
      </c>
      <c r="L85" s="80">
        <v>5</v>
      </c>
      <c r="M85" s="85">
        <v>572.5</v>
      </c>
      <c r="N85" s="85">
        <v>442.4</v>
      </c>
      <c r="O85" s="85">
        <v>130.1</v>
      </c>
      <c r="P85" s="83">
        <f t="shared" si="14"/>
        <v>31487.5</v>
      </c>
      <c r="Q85" s="83">
        <v>0</v>
      </c>
      <c r="R85" s="83">
        <f t="shared" si="12"/>
        <v>31487.5</v>
      </c>
      <c r="S85" s="112">
        <v>55</v>
      </c>
    </row>
    <row r="86" spans="1:19" ht="25.5" x14ac:dyDescent="0.25">
      <c r="A86" s="90">
        <v>38</v>
      </c>
      <c r="B86" s="132" t="s">
        <v>236</v>
      </c>
      <c r="C86" s="91">
        <v>2291</v>
      </c>
      <c r="D86" s="92">
        <v>41831</v>
      </c>
      <c r="E86" s="79" t="s">
        <v>187</v>
      </c>
      <c r="F86" s="79" t="s">
        <v>188</v>
      </c>
      <c r="G86" s="113">
        <v>5</v>
      </c>
      <c r="H86" s="113">
        <v>5</v>
      </c>
      <c r="I86" s="83">
        <v>254.2</v>
      </c>
      <c r="J86" s="80">
        <v>5</v>
      </c>
      <c r="K86" s="80">
        <v>3</v>
      </c>
      <c r="L86" s="80">
        <v>2</v>
      </c>
      <c r="M86" s="85">
        <v>231.4</v>
      </c>
      <c r="N86" s="85">
        <v>165.1</v>
      </c>
      <c r="O86" s="85">
        <v>66.3</v>
      </c>
      <c r="P86" s="83">
        <f t="shared" si="14"/>
        <v>12727</v>
      </c>
      <c r="Q86" s="83">
        <v>0</v>
      </c>
      <c r="R86" s="83">
        <f t="shared" si="12"/>
        <v>12727</v>
      </c>
      <c r="S86" s="112">
        <v>55</v>
      </c>
    </row>
    <row r="87" spans="1:19" ht="38.25" x14ac:dyDescent="0.25">
      <c r="A87" s="90">
        <v>39</v>
      </c>
      <c r="B87" s="132" t="s">
        <v>237</v>
      </c>
      <c r="C87" s="91">
        <v>2292</v>
      </c>
      <c r="D87" s="92">
        <v>41831</v>
      </c>
      <c r="E87" s="79" t="s">
        <v>187</v>
      </c>
      <c r="F87" s="79" t="s">
        <v>188</v>
      </c>
      <c r="G87" s="113">
        <v>33</v>
      </c>
      <c r="H87" s="113">
        <v>33</v>
      </c>
      <c r="I87" s="83">
        <v>646.4</v>
      </c>
      <c r="J87" s="113">
        <v>11</v>
      </c>
      <c r="K87" s="113">
        <v>4</v>
      </c>
      <c r="L87" s="113">
        <v>7</v>
      </c>
      <c r="M87" s="85">
        <v>463.7</v>
      </c>
      <c r="N87" s="85">
        <v>169.3</v>
      </c>
      <c r="O87" s="85">
        <v>294.39999999999998</v>
      </c>
      <c r="P87" s="83">
        <f t="shared" si="14"/>
        <v>25503.5</v>
      </c>
      <c r="Q87" s="83">
        <v>0</v>
      </c>
      <c r="R87" s="83">
        <f t="shared" si="12"/>
        <v>25503.5</v>
      </c>
      <c r="S87" s="112">
        <v>55</v>
      </c>
    </row>
    <row r="88" spans="1:19" ht="25.5" x14ac:dyDescent="0.25">
      <c r="A88" s="90">
        <v>40</v>
      </c>
      <c r="B88" s="105" t="s">
        <v>238</v>
      </c>
      <c r="C88" s="91">
        <v>2296</v>
      </c>
      <c r="D88" s="92">
        <v>41835</v>
      </c>
      <c r="E88" s="79" t="s">
        <v>187</v>
      </c>
      <c r="F88" s="79" t="s">
        <v>188</v>
      </c>
      <c r="G88" s="113">
        <v>17</v>
      </c>
      <c r="H88" s="113">
        <v>17</v>
      </c>
      <c r="I88" s="83">
        <v>441.2</v>
      </c>
      <c r="J88" s="113">
        <v>9</v>
      </c>
      <c r="K88" s="113">
        <v>4</v>
      </c>
      <c r="L88" s="113">
        <v>5</v>
      </c>
      <c r="M88" s="85">
        <v>334.7</v>
      </c>
      <c r="N88" s="85">
        <v>176.6</v>
      </c>
      <c r="O88" s="85">
        <v>158.1</v>
      </c>
      <c r="P88" s="83">
        <f t="shared" si="14"/>
        <v>18408.5</v>
      </c>
      <c r="Q88" s="83">
        <v>0</v>
      </c>
      <c r="R88" s="83">
        <f t="shared" si="12"/>
        <v>18408.5</v>
      </c>
      <c r="S88" s="112">
        <v>55</v>
      </c>
    </row>
    <row r="89" spans="1:19" ht="25.5" x14ac:dyDescent="0.25">
      <c r="A89" s="144">
        <v>41</v>
      </c>
      <c r="B89" s="145" t="s">
        <v>239</v>
      </c>
      <c r="C89" s="146">
        <v>3454</v>
      </c>
      <c r="D89" s="147">
        <v>41928</v>
      </c>
      <c r="E89" s="148" t="s">
        <v>187</v>
      </c>
      <c r="F89" s="148" t="s">
        <v>227</v>
      </c>
      <c r="G89" s="149">
        <v>37</v>
      </c>
      <c r="H89" s="149">
        <v>37</v>
      </c>
      <c r="I89" s="150">
        <v>677</v>
      </c>
      <c r="J89" s="151">
        <v>15</v>
      </c>
      <c r="K89" s="152">
        <v>9</v>
      </c>
      <c r="L89" s="152">
        <v>6</v>
      </c>
      <c r="M89" s="153">
        <v>608.5</v>
      </c>
      <c r="N89" s="154">
        <v>342.7</v>
      </c>
      <c r="O89" s="154">
        <v>265.8</v>
      </c>
      <c r="P89" s="84">
        <f t="shared" si="14"/>
        <v>33467.5</v>
      </c>
      <c r="Q89" s="84">
        <v>0</v>
      </c>
      <c r="R89" s="84">
        <f t="shared" si="12"/>
        <v>33467.5</v>
      </c>
      <c r="S89" s="155">
        <v>55</v>
      </c>
    </row>
    <row r="90" spans="1:19" ht="25.5" x14ac:dyDescent="0.25">
      <c r="A90" s="90">
        <v>42</v>
      </c>
      <c r="B90" s="105" t="s">
        <v>240</v>
      </c>
      <c r="C90" s="91">
        <v>3455</v>
      </c>
      <c r="D90" s="92">
        <v>41928</v>
      </c>
      <c r="E90" s="79" t="s">
        <v>187</v>
      </c>
      <c r="F90" s="79" t="s">
        <v>188</v>
      </c>
      <c r="G90" s="156">
        <v>17</v>
      </c>
      <c r="H90" s="156">
        <v>17</v>
      </c>
      <c r="I90" s="108">
        <v>483.8</v>
      </c>
      <c r="J90" s="109">
        <v>7</v>
      </c>
      <c r="K90" s="28">
        <v>6</v>
      </c>
      <c r="L90" s="28">
        <v>1</v>
      </c>
      <c r="M90" s="110">
        <v>376.2</v>
      </c>
      <c r="N90" s="36">
        <v>227.4</v>
      </c>
      <c r="O90" s="36">
        <v>148.80000000000001</v>
      </c>
      <c r="P90" s="83">
        <f t="shared" si="14"/>
        <v>20691</v>
      </c>
      <c r="Q90" s="83">
        <v>0</v>
      </c>
      <c r="R90" s="83">
        <f t="shared" si="12"/>
        <v>20691</v>
      </c>
      <c r="S90" s="112">
        <v>55</v>
      </c>
    </row>
    <row r="91" spans="1:19" ht="25.5" x14ac:dyDescent="0.25">
      <c r="A91" s="90">
        <v>43</v>
      </c>
      <c r="B91" s="105" t="s">
        <v>241</v>
      </c>
      <c r="C91" s="91">
        <v>3456</v>
      </c>
      <c r="D91" s="92">
        <v>41928</v>
      </c>
      <c r="E91" s="79" t="s">
        <v>187</v>
      </c>
      <c r="F91" s="79" t="s">
        <v>188</v>
      </c>
      <c r="G91" s="156">
        <v>11</v>
      </c>
      <c r="H91" s="156">
        <v>11</v>
      </c>
      <c r="I91" s="108">
        <v>291.10000000000002</v>
      </c>
      <c r="J91" s="109">
        <v>5</v>
      </c>
      <c r="K91" s="28">
        <v>3</v>
      </c>
      <c r="L91" s="28">
        <v>2</v>
      </c>
      <c r="M91" s="110">
        <v>177.4</v>
      </c>
      <c r="N91" s="36">
        <v>96.9</v>
      </c>
      <c r="O91" s="36">
        <v>80.5</v>
      </c>
      <c r="P91" s="83">
        <f t="shared" si="14"/>
        <v>9757</v>
      </c>
      <c r="Q91" s="83">
        <v>0</v>
      </c>
      <c r="R91" s="83">
        <f t="shared" si="12"/>
        <v>9757</v>
      </c>
      <c r="S91" s="112">
        <v>55</v>
      </c>
    </row>
    <row r="92" spans="1:19" ht="25.5" x14ac:dyDescent="0.25">
      <c r="A92" s="90">
        <v>44</v>
      </c>
      <c r="B92" s="105" t="s">
        <v>242</v>
      </c>
      <c r="C92" s="91">
        <v>3457</v>
      </c>
      <c r="D92" s="92">
        <v>41928</v>
      </c>
      <c r="E92" s="79" t="s">
        <v>187</v>
      </c>
      <c r="F92" s="79" t="s">
        <v>188</v>
      </c>
      <c r="G92" s="157">
        <v>43</v>
      </c>
      <c r="H92" s="157">
        <v>43</v>
      </c>
      <c r="I92" s="108">
        <v>601.6</v>
      </c>
      <c r="J92" s="109">
        <v>16</v>
      </c>
      <c r="K92" s="28">
        <v>10</v>
      </c>
      <c r="L92" s="28">
        <v>6</v>
      </c>
      <c r="M92" s="110">
        <v>535.29999999999995</v>
      </c>
      <c r="N92" s="36">
        <v>281.2</v>
      </c>
      <c r="O92" s="36">
        <v>254.1</v>
      </c>
      <c r="P92" s="83">
        <f t="shared" si="14"/>
        <v>29441.499999999996</v>
      </c>
      <c r="Q92" s="83">
        <v>0</v>
      </c>
      <c r="R92" s="83">
        <f t="shared" si="12"/>
        <v>29441.499999999996</v>
      </c>
      <c r="S92" s="112">
        <v>55</v>
      </c>
    </row>
    <row r="93" spans="1:19" ht="25.5" x14ac:dyDescent="0.25">
      <c r="A93" s="90">
        <v>45</v>
      </c>
      <c r="B93" s="105" t="s">
        <v>243</v>
      </c>
      <c r="C93" s="91">
        <v>3639</v>
      </c>
      <c r="D93" s="92">
        <v>41943</v>
      </c>
      <c r="E93" s="79" t="s">
        <v>187</v>
      </c>
      <c r="F93" s="79" t="s">
        <v>188</v>
      </c>
      <c r="G93" s="157">
        <v>47</v>
      </c>
      <c r="H93" s="157">
        <v>47</v>
      </c>
      <c r="I93" s="108">
        <v>1269.7</v>
      </c>
      <c r="J93" s="109">
        <v>23</v>
      </c>
      <c r="K93" s="28">
        <v>18</v>
      </c>
      <c r="L93" s="28">
        <v>5</v>
      </c>
      <c r="M93" s="110">
        <v>761.6</v>
      </c>
      <c r="N93" s="36">
        <v>551.4</v>
      </c>
      <c r="O93" s="36">
        <v>210.2</v>
      </c>
      <c r="P93" s="83">
        <f t="shared" si="14"/>
        <v>41888</v>
      </c>
      <c r="Q93" s="83">
        <v>0</v>
      </c>
      <c r="R93" s="83">
        <f t="shared" si="12"/>
        <v>41888</v>
      </c>
      <c r="S93" s="112">
        <v>55</v>
      </c>
    </row>
    <row r="94" spans="1:19" ht="25.5" x14ac:dyDescent="0.25">
      <c r="A94" s="90">
        <v>46</v>
      </c>
      <c r="B94" s="105" t="s">
        <v>244</v>
      </c>
      <c r="C94" s="91">
        <v>3640</v>
      </c>
      <c r="D94" s="92">
        <v>41943</v>
      </c>
      <c r="E94" s="79" t="s">
        <v>187</v>
      </c>
      <c r="F94" s="79" t="s">
        <v>188</v>
      </c>
      <c r="G94" s="157">
        <v>30</v>
      </c>
      <c r="H94" s="157">
        <v>30</v>
      </c>
      <c r="I94" s="108">
        <v>480.6</v>
      </c>
      <c r="J94" s="109">
        <v>11</v>
      </c>
      <c r="K94" s="28">
        <v>6</v>
      </c>
      <c r="L94" s="28">
        <v>5</v>
      </c>
      <c r="M94" s="110">
        <v>356.3</v>
      </c>
      <c r="N94" s="36">
        <v>200.5</v>
      </c>
      <c r="O94" s="36">
        <v>155.80000000000001</v>
      </c>
      <c r="P94" s="83">
        <f t="shared" si="14"/>
        <v>19596.5</v>
      </c>
      <c r="Q94" s="83">
        <v>0</v>
      </c>
      <c r="R94" s="83">
        <f t="shared" si="12"/>
        <v>19596.5</v>
      </c>
      <c r="S94" s="112">
        <v>55</v>
      </c>
    </row>
    <row r="95" spans="1:19" ht="25.5" x14ac:dyDescent="0.25">
      <c r="A95" s="90">
        <v>47</v>
      </c>
      <c r="B95" s="105" t="s">
        <v>245</v>
      </c>
      <c r="C95" s="91">
        <v>3666</v>
      </c>
      <c r="D95" s="92">
        <v>41954</v>
      </c>
      <c r="E95" s="79" t="s">
        <v>187</v>
      </c>
      <c r="F95" s="79" t="s">
        <v>188</v>
      </c>
      <c r="G95" s="157">
        <v>31</v>
      </c>
      <c r="H95" s="157">
        <v>31</v>
      </c>
      <c r="I95" s="108">
        <v>550.5</v>
      </c>
      <c r="J95" s="109">
        <v>13</v>
      </c>
      <c r="K95" s="28">
        <v>8</v>
      </c>
      <c r="L95" s="28">
        <v>5</v>
      </c>
      <c r="M95" s="110">
        <v>502.7</v>
      </c>
      <c r="N95" s="36">
        <v>251.9</v>
      </c>
      <c r="O95" s="36">
        <v>250.8</v>
      </c>
      <c r="P95" s="83">
        <f t="shared" si="14"/>
        <v>27648.5</v>
      </c>
      <c r="Q95" s="83">
        <v>0</v>
      </c>
      <c r="R95" s="83">
        <f t="shared" si="12"/>
        <v>27648.5</v>
      </c>
      <c r="S95" s="112">
        <v>55</v>
      </c>
    </row>
    <row r="96" spans="1:19" ht="25.5" x14ac:dyDescent="0.25">
      <c r="A96" s="90">
        <v>48</v>
      </c>
      <c r="B96" s="105" t="s">
        <v>246</v>
      </c>
      <c r="C96" s="91">
        <v>3667</v>
      </c>
      <c r="D96" s="92">
        <v>41954</v>
      </c>
      <c r="E96" s="79" t="s">
        <v>187</v>
      </c>
      <c r="F96" s="79" t="s">
        <v>188</v>
      </c>
      <c r="G96" s="157">
        <v>82</v>
      </c>
      <c r="H96" s="157">
        <v>82</v>
      </c>
      <c r="I96" s="108">
        <v>984.3</v>
      </c>
      <c r="J96" s="109">
        <v>27</v>
      </c>
      <c r="K96" s="28">
        <v>15</v>
      </c>
      <c r="L96" s="28">
        <v>12</v>
      </c>
      <c r="M96" s="110">
        <v>862.8</v>
      </c>
      <c r="N96" s="36">
        <v>391.5</v>
      </c>
      <c r="O96" s="36">
        <v>471.3</v>
      </c>
      <c r="P96" s="83">
        <f t="shared" si="14"/>
        <v>47454</v>
      </c>
      <c r="Q96" s="83">
        <v>0</v>
      </c>
      <c r="R96" s="83">
        <f t="shared" si="12"/>
        <v>47454</v>
      </c>
      <c r="S96" s="112">
        <v>55</v>
      </c>
    </row>
    <row r="97" spans="1:19" ht="25.5" x14ac:dyDescent="0.25">
      <c r="A97" s="90">
        <v>49</v>
      </c>
      <c r="B97" s="105" t="s">
        <v>247</v>
      </c>
      <c r="C97" s="91">
        <v>3901</v>
      </c>
      <c r="D97" s="158">
        <v>41974</v>
      </c>
      <c r="E97" s="79" t="s">
        <v>187</v>
      </c>
      <c r="F97" s="79" t="s">
        <v>188</v>
      </c>
      <c r="G97" s="157">
        <v>38</v>
      </c>
      <c r="H97" s="157">
        <v>38</v>
      </c>
      <c r="I97" s="108">
        <v>529</v>
      </c>
      <c r="J97" s="109">
        <v>14</v>
      </c>
      <c r="K97" s="28">
        <v>10</v>
      </c>
      <c r="L97" s="28">
        <v>4</v>
      </c>
      <c r="M97" s="110">
        <v>426</v>
      </c>
      <c r="N97" s="36">
        <v>300.5</v>
      </c>
      <c r="O97" s="36">
        <v>125.5</v>
      </c>
      <c r="P97" s="83">
        <f t="shared" si="14"/>
        <v>23430</v>
      </c>
      <c r="Q97" s="83">
        <v>0</v>
      </c>
      <c r="R97" s="83">
        <f t="shared" si="12"/>
        <v>23430</v>
      </c>
      <c r="S97" s="112">
        <v>55</v>
      </c>
    </row>
    <row r="98" spans="1:19" ht="25.5" x14ac:dyDescent="0.25">
      <c r="A98" s="90">
        <v>50</v>
      </c>
      <c r="B98" s="132" t="s">
        <v>248</v>
      </c>
      <c r="C98" s="91">
        <v>3902</v>
      </c>
      <c r="D98" s="158">
        <v>41974</v>
      </c>
      <c r="E98" s="79" t="s">
        <v>187</v>
      </c>
      <c r="F98" s="79" t="s">
        <v>188</v>
      </c>
      <c r="G98" s="157">
        <v>34</v>
      </c>
      <c r="H98" s="157">
        <v>34</v>
      </c>
      <c r="I98" s="108">
        <v>473.5</v>
      </c>
      <c r="J98" s="109">
        <v>16</v>
      </c>
      <c r="K98" s="28">
        <v>13</v>
      </c>
      <c r="L98" s="28">
        <v>3</v>
      </c>
      <c r="M98" s="110">
        <v>433.7</v>
      </c>
      <c r="N98" s="36">
        <v>316</v>
      </c>
      <c r="O98" s="36">
        <v>117.7</v>
      </c>
      <c r="P98" s="83">
        <f t="shared" si="14"/>
        <v>23853.5</v>
      </c>
      <c r="Q98" s="83">
        <v>0</v>
      </c>
      <c r="R98" s="83">
        <f t="shared" si="12"/>
        <v>23853.5</v>
      </c>
      <c r="S98" s="112">
        <v>55</v>
      </c>
    </row>
    <row r="99" spans="1:19" ht="25.5" x14ac:dyDescent="0.25">
      <c r="A99" s="90">
        <v>51</v>
      </c>
      <c r="B99" s="132" t="s">
        <v>249</v>
      </c>
      <c r="C99" s="91">
        <v>179</v>
      </c>
      <c r="D99" s="158">
        <v>42031</v>
      </c>
      <c r="E99" s="79" t="s">
        <v>187</v>
      </c>
      <c r="F99" s="79" t="s">
        <v>188</v>
      </c>
      <c r="G99" s="157">
        <v>29</v>
      </c>
      <c r="H99" s="157">
        <f>G99</f>
        <v>29</v>
      </c>
      <c r="I99" s="108">
        <v>397.5</v>
      </c>
      <c r="J99" s="109">
        <v>11</v>
      </c>
      <c r="K99" s="28">
        <v>6</v>
      </c>
      <c r="L99" s="28">
        <v>5</v>
      </c>
      <c r="M99" s="110">
        <v>332.5</v>
      </c>
      <c r="N99" s="36">
        <v>178.6</v>
      </c>
      <c r="O99" s="36">
        <v>153.9</v>
      </c>
      <c r="P99" s="83">
        <f t="shared" si="14"/>
        <v>18287.5</v>
      </c>
      <c r="Q99" s="83">
        <v>0</v>
      </c>
      <c r="R99" s="83">
        <f t="shared" si="12"/>
        <v>18287.5</v>
      </c>
      <c r="S99" s="112">
        <v>55</v>
      </c>
    </row>
    <row r="100" spans="1:19" ht="38.25" x14ac:dyDescent="0.25">
      <c r="A100" s="90">
        <v>52</v>
      </c>
      <c r="B100" s="132" t="s">
        <v>250</v>
      </c>
      <c r="C100" s="91">
        <v>178</v>
      </c>
      <c r="D100" s="92">
        <v>42031</v>
      </c>
      <c r="E100" s="79" t="s">
        <v>187</v>
      </c>
      <c r="F100" s="79" t="s">
        <v>188</v>
      </c>
      <c r="G100" s="157">
        <v>33</v>
      </c>
      <c r="H100" s="157">
        <f t="shared" ref="H100:H110" si="15">G100</f>
        <v>33</v>
      </c>
      <c r="I100" s="82">
        <v>439.2</v>
      </c>
      <c r="J100" s="109">
        <v>13</v>
      </c>
      <c r="K100" s="28">
        <v>8</v>
      </c>
      <c r="L100" s="28">
        <v>5</v>
      </c>
      <c r="M100" s="159">
        <v>375.3</v>
      </c>
      <c r="N100" s="36">
        <v>237.5</v>
      </c>
      <c r="O100" s="36">
        <v>137.80000000000001</v>
      </c>
      <c r="P100" s="83">
        <f t="shared" si="14"/>
        <v>20641.5</v>
      </c>
      <c r="Q100" s="83">
        <v>0</v>
      </c>
      <c r="R100" s="83">
        <f t="shared" si="12"/>
        <v>20641.5</v>
      </c>
      <c r="S100" s="112">
        <v>55</v>
      </c>
    </row>
    <row r="101" spans="1:19" ht="25.5" x14ac:dyDescent="0.25">
      <c r="A101" s="90">
        <v>53</v>
      </c>
      <c r="B101" s="105" t="s">
        <v>251</v>
      </c>
      <c r="C101" s="91">
        <v>180</v>
      </c>
      <c r="D101" s="92">
        <v>42031</v>
      </c>
      <c r="E101" s="79" t="s">
        <v>187</v>
      </c>
      <c r="F101" s="79" t="s">
        <v>188</v>
      </c>
      <c r="G101" s="157">
        <v>32</v>
      </c>
      <c r="H101" s="157">
        <f t="shared" si="15"/>
        <v>32</v>
      </c>
      <c r="I101" s="108">
        <v>652.1</v>
      </c>
      <c r="J101" s="109">
        <v>17</v>
      </c>
      <c r="K101" s="28">
        <v>9</v>
      </c>
      <c r="L101" s="28">
        <v>8</v>
      </c>
      <c r="M101" s="110">
        <v>580.70000000000005</v>
      </c>
      <c r="N101" s="36">
        <v>291.5</v>
      </c>
      <c r="O101" s="36">
        <v>289.2</v>
      </c>
      <c r="P101" s="83">
        <f t="shared" si="14"/>
        <v>31938.500000000004</v>
      </c>
      <c r="Q101" s="83">
        <v>0</v>
      </c>
      <c r="R101" s="83">
        <f t="shared" si="12"/>
        <v>31938.500000000004</v>
      </c>
      <c r="S101" s="112">
        <v>55</v>
      </c>
    </row>
    <row r="102" spans="1:19" ht="25.5" x14ac:dyDescent="0.25">
      <c r="A102" s="90">
        <v>54</v>
      </c>
      <c r="B102" s="132" t="s">
        <v>252</v>
      </c>
      <c r="C102" s="91">
        <v>398</v>
      </c>
      <c r="D102" s="158">
        <v>42051</v>
      </c>
      <c r="E102" s="79" t="s">
        <v>187</v>
      </c>
      <c r="F102" s="79" t="s">
        <v>188</v>
      </c>
      <c r="G102" s="157">
        <v>30</v>
      </c>
      <c r="H102" s="157">
        <f t="shared" si="15"/>
        <v>30</v>
      </c>
      <c r="I102" s="108">
        <v>645.4</v>
      </c>
      <c r="J102" s="109">
        <v>18</v>
      </c>
      <c r="K102" s="28">
        <v>14</v>
      </c>
      <c r="L102" s="28">
        <v>4</v>
      </c>
      <c r="M102" s="110">
        <v>574.6</v>
      </c>
      <c r="N102" s="36">
        <v>426.1</v>
      </c>
      <c r="O102" s="36">
        <v>148.5</v>
      </c>
      <c r="P102" s="83">
        <f t="shared" si="14"/>
        <v>31603</v>
      </c>
      <c r="Q102" s="83">
        <v>0</v>
      </c>
      <c r="R102" s="83">
        <f t="shared" si="12"/>
        <v>31603</v>
      </c>
      <c r="S102" s="112">
        <v>55</v>
      </c>
    </row>
    <row r="103" spans="1:19" ht="25.5" x14ac:dyDescent="0.25">
      <c r="A103" s="90">
        <v>55</v>
      </c>
      <c r="B103" s="132" t="s">
        <v>253</v>
      </c>
      <c r="C103" s="91">
        <v>399</v>
      </c>
      <c r="D103" s="92">
        <v>42051</v>
      </c>
      <c r="E103" s="79" t="s">
        <v>187</v>
      </c>
      <c r="F103" s="79" t="s">
        <v>188</v>
      </c>
      <c r="G103" s="157">
        <v>32</v>
      </c>
      <c r="H103" s="157">
        <f t="shared" si="15"/>
        <v>32</v>
      </c>
      <c r="I103" s="108">
        <v>548.70000000000005</v>
      </c>
      <c r="J103" s="109">
        <v>12</v>
      </c>
      <c r="K103" s="28">
        <v>5</v>
      </c>
      <c r="L103" s="28">
        <v>7</v>
      </c>
      <c r="M103" s="110">
        <v>327.5</v>
      </c>
      <c r="N103" s="36">
        <v>139.80000000000001</v>
      </c>
      <c r="O103" s="36">
        <v>187.7</v>
      </c>
      <c r="P103" s="83">
        <f t="shared" si="14"/>
        <v>18012.5</v>
      </c>
      <c r="Q103" s="83">
        <v>0</v>
      </c>
      <c r="R103" s="83">
        <f t="shared" si="12"/>
        <v>18012.5</v>
      </c>
      <c r="S103" s="112">
        <v>55</v>
      </c>
    </row>
    <row r="104" spans="1:19" ht="25.5" x14ac:dyDescent="0.25">
      <c r="A104" s="90">
        <v>56</v>
      </c>
      <c r="B104" s="132" t="s">
        <v>254</v>
      </c>
      <c r="C104" s="91">
        <v>400</v>
      </c>
      <c r="D104" s="92">
        <v>42051</v>
      </c>
      <c r="E104" s="79" t="s">
        <v>187</v>
      </c>
      <c r="F104" s="79" t="s">
        <v>188</v>
      </c>
      <c r="G104" s="157">
        <v>34</v>
      </c>
      <c r="H104" s="157">
        <f t="shared" si="15"/>
        <v>34</v>
      </c>
      <c r="I104" s="108">
        <v>480.2</v>
      </c>
      <c r="J104" s="109">
        <v>13</v>
      </c>
      <c r="K104" s="28">
        <v>8</v>
      </c>
      <c r="L104" s="28">
        <v>5</v>
      </c>
      <c r="M104" s="110">
        <v>433</v>
      </c>
      <c r="N104" s="36">
        <v>281.2</v>
      </c>
      <c r="O104" s="36">
        <v>151.80000000000001</v>
      </c>
      <c r="P104" s="83">
        <f t="shared" si="14"/>
        <v>23815</v>
      </c>
      <c r="Q104" s="83">
        <v>0</v>
      </c>
      <c r="R104" s="83">
        <f t="shared" si="12"/>
        <v>23815</v>
      </c>
      <c r="S104" s="112">
        <v>55</v>
      </c>
    </row>
    <row r="105" spans="1:19" ht="25.5" x14ac:dyDescent="0.25">
      <c r="A105" s="90">
        <v>57</v>
      </c>
      <c r="B105" s="132" t="s">
        <v>255</v>
      </c>
      <c r="C105" s="91">
        <v>613</v>
      </c>
      <c r="D105" s="92">
        <v>42067</v>
      </c>
      <c r="E105" s="79" t="s">
        <v>187</v>
      </c>
      <c r="F105" s="79" t="s">
        <v>188</v>
      </c>
      <c r="G105" s="157">
        <v>18</v>
      </c>
      <c r="H105" s="157">
        <f t="shared" si="15"/>
        <v>18</v>
      </c>
      <c r="I105" s="108">
        <v>444.8</v>
      </c>
      <c r="J105" s="109">
        <v>6</v>
      </c>
      <c r="K105" s="28">
        <v>2</v>
      </c>
      <c r="L105" s="28">
        <v>4</v>
      </c>
      <c r="M105" s="110">
        <v>274.39999999999998</v>
      </c>
      <c r="N105" s="36">
        <v>96.6</v>
      </c>
      <c r="O105" s="36">
        <v>177.8</v>
      </c>
      <c r="P105" s="83">
        <f t="shared" si="14"/>
        <v>15091.999999999998</v>
      </c>
      <c r="Q105" s="83">
        <v>0</v>
      </c>
      <c r="R105" s="83">
        <f t="shared" si="12"/>
        <v>15091.999999999998</v>
      </c>
      <c r="S105" s="112">
        <v>55</v>
      </c>
    </row>
    <row r="106" spans="1:19" ht="38.25" x14ac:dyDescent="0.25">
      <c r="A106" s="90">
        <v>58</v>
      </c>
      <c r="B106" s="132" t="s">
        <v>256</v>
      </c>
      <c r="C106" s="91">
        <v>616</v>
      </c>
      <c r="D106" s="92">
        <v>42067</v>
      </c>
      <c r="E106" s="79" t="s">
        <v>187</v>
      </c>
      <c r="F106" s="79" t="s">
        <v>188</v>
      </c>
      <c r="G106" s="157">
        <v>26</v>
      </c>
      <c r="H106" s="157">
        <f t="shared" si="15"/>
        <v>26</v>
      </c>
      <c r="I106" s="108">
        <v>479.6</v>
      </c>
      <c r="J106" s="109">
        <v>11</v>
      </c>
      <c r="K106" s="28">
        <v>4</v>
      </c>
      <c r="L106" s="28">
        <v>7</v>
      </c>
      <c r="M106" s="110">
        <v>372</v>
      </c>
      <c r="N106" s="36">
        <v>140.1</v>
      </c>
      <c r="O106" s="36">
        <v>231.9</v>
      </c>
      <c r="P106" s="83">
        <f t="shared" si="14"/>
        <v>20460</v>
      </c>
      <c r="Q106" s="83">
        <v>0</v>
      </c>
      <c r="R106" s="83">
        <f t="shared" si="12"/>
        <v>20460</v>
      </c>
      <c r="S106" s="112">
        <v>55</v>
      </c>
    </row>
    <row r="107" spans="1:19" ht="38.25" x14ac:dyDescent="0.25">
      <c r="A107" s="90">
        <v>59</v>
      </c>
      <c r="B107" s="132" t="s">
        <v>257</v>
      </c>
      <c r="C107" s="91">
        <v>614</v>
      </c>
      <c r="D107" s="92">
        <v>42067</v>
      </c>
      <c r="E107" s="79" t="s">
        <v>187</v>
      </c>
      <c r="F107" s="79" t="s">
        <v>188</v>
      </c>
      <c r="G107" s="157">
        <v>31</v>
      </c>
      <c r="H107" s="157">
        <f t="shared" si="15"/>
        <v>31</v>
      </c>
      <c r="I107" s="108">
        <v>479.3</v>
      </c>
      <c r="J107" s="109">
        <v>10</v>
      </c>
      <c r="K107" s="28">
        <v>5</v>
      </c>
      <c r="L107" s="28">
        <v>5</v>
      </c>
      <c r="M107" s="110">
        <v>405.7</v>
      </c>
      <c r="N107" s="36">
        <v>178</v>
      </c>
      <c r="O107" s="36">
        <v>227.7</v>
      </c>
      <c r="P107" s="83">
        <f t="shared" si="14"/>
        <v>22313.5</v>
      </c>
      <c r="Q107" s="83">
        <v>0</v>
      </c>
      <c r="R107" s="83">
        <f t="shared" si="12"/>
        <v>22313.5</v>
      </c>
      <c r="S107" s="112">
        <v>55</v>
      </c>
    </row>
    <row r="108" spans="1:19" ht="25.5" x14ac:dyDescent="0.25">
      <c r="A108" s="90">
        <v>60</v>
      </c>
      <c r="B108" s="132" t="s">
        <v>258</v>
      </c>
      <c r="C108" s="91">
        <v>615</v>
      </c>
      <c r="D108" s="92">
        <v>42067</v>
      </c>
      <c r="E108" s="79" t="s">
        <v>187</v>
      </c>
      <c r="F108" s="79" t="s">
        <v>188</v>
      </c>
      <c r="G108" s="157">
        <v>9</v>
      </c>
      <c r="H108" s="157">
        <f t="shared" si="15"/>
        <v>9</v>
      </c>
      <c r="I108" s="108">
        <v>188.5</v>
      </c>
      <c r="J108" s="109">
        <v>4</v>
      </c>
      <c r="K108" s="28">
        <v>1</v>
      </c>
      <c r="L108" s="28">
        <v>3</v>
      </c>
      <c r="M108" s="110">
        <v>170.3</v>
      </c>
      <c r="N108" s="36">
        <v>42.3</v>
      </c>
      <c r="O108" s="36">
        <v>128</v>
      </c>
      <c r="P108" s="83">
        <f t="shared" si="14"/>
        <v>9366.5</v>
      </c>
      <c r="Q108" s="83">
        <v>0</v>
      </c>
      <c r="R108" s="83">
        <f t="shared" si="12"/>
        <v>9366.5</v>
      </c>
      <c r="S108" s="112">
        <v>55</v>
      </c>
    </row>
    <row r="109" spans="1:19" ht="25.5" x14ac:dyDescent="0.25">
      <c r="A109" s="90">
        <v>61</v>
      </c>
      <c r="B109" s="132" t="s">
        <v>259</v>
      </c>
      <c r="C109" s="91">
        <v>741</v>
      </c>
      <c r="D109" s="92">
        <v>42080</v>
      </c>
      <c r="E109" s="79" t="s">
        <v>187</v>
      </c>
      <c r="F109" s="79" t="s">
        <v>188</v>
      </c>
      <c r="G109" s="157">
        <v>58</v>
      </c>
      <c r="H109" s="157">
        <f t="shared" si="15"/>
        <v>58</v>
      </c>
      <c r="I109" s="108">
        <v>913.2</v>
      </c>
      <c r="J109" s="109">
        <v>31</v>
      </c>
      <c r="K109" s="28">
        <v>21</v>
      </c>
      <c r="L109" s="28">
        <v>10</v>
      </c>
      <c r="M109" s="110">
        <v>810.4</v>
      </c>
      <c r="N109" s="36">
        <v>509.8</v>
      </c>
      <c r="O109" s="36">
        <v>300.60000000000002</v>
      </c>
      <c r="P109" s="83">
        <f t="shared" si="14"/>
        <v>44572</v>
      </c>
      <c r="Q109" s="83">
        <v>0</v>
      </c>
      <c r="R109" s="83">
        <f t="shared" si="12"/>
        <v>44572</v>
      </c>
      <c r="S109" s="112">
        <v>55</v>
      </c>
    </row>
    <row r="110" spans="1:19" ht="25.5" x14ac:dyDescent="0.25">
      <c r="A110" s="90">
        <v>62</v>
      </c>
      <c r="B110" s="132" t="s">
        <v>260</v>
      </c>
      <c r="C110" s="91">
        <v>815</v>
      </c>
      <c r="D110" s="92">
        <v>42090</v>
      </c>
      <c r="E110" s="79" t="s">
        <v>187</v>
      </c>
      <c r="F110" s="79" t="s">
        <v>188</v>
      </c>
      <c r="G110" s="157">
        <v>42</v>
      </c>
      <c r="H110" s="157">
        <f t="shared" si="15"/>
        <v>42</v>
      </c>
      <c r="I110" s="108">
        <v>680.7</v>
      </c>
      <c r="J110" s="109">
        <v>17</v>
      </c>
      <c r="K110" s="28">
        <v>15</v>
      </c>
      <c r="L110" s="28">
        <v>2</v>
      </c>
      <c r="M110" s="110">
        <v>580.5</v>
      </c>
      <c r="N110" s="36">
        <v>516.20000000000005</v>
      </c>
      <c r="O110" s="36">
        <v>64.3</v>
      </c>
      <c r="P110" s="83">
        <f t="shared" si="14"/>
        <v>31927.5</v>
      </c>
      <c r="Q110" s="83">
        <v>0</v>
      </c>
      <c r="R110" s="83">
        <f t="shared" si="12"/>
        <v>31927.5</v>
      </c>
      <c r="S110" s="112">
        <v>55</v>
      </c>
    </row>
    <row r="111" spans="1:19" ht="25.5" x14ac:dyDescent="0.25">
      <c r="A111" s="90">
        <v>63</v>
      </c>
      <c r="B111" s="132" t="s">
        <v>261</v>
      </c>
      <c r="C111" s="91">
        <v>929</v>
      </c>
      <c r="D111" s="92">
        <v>42104</v>
      </c>
      <c r="E111" s="79" t="s">
        <v>187</v>
      </c>
      <c r="F111" s="79" t="s">
        <v>188</v>
      </c>
      <c r="G111" s="157">
        <v>33</v>
      </c>
      <c r="H111" s="157">
        <v>33</v>
      </c>
      <c r="I111" s="108">
        <v>681.8</v>
      </c>
      <c r="J111" s="109">
        <v>15</v>
      </c>
      <c r="K111" s="28">
        <v>11</v>
      </c>
      <c r="L111" s="28">
        <v>4</v>
      </c>
      <c r="M111" s="110">
        <v>552.9</v>
      </c>
      <c r="N111" s="111">
        <v>372.6</v>
      </c>
      <c r="O111" s="111">
        <v>180.3</v>
      </c>
      <c r="P111" s="83">
        <f t="shared" si="14"/>
        <v>30409.5</v>
      </c>
      <c r="Q111" s="83">
        <v>0</v>
      </c>
      <c r="R111" s="83">
        <f t="shared" si="12"/>
        <v>30409.5</v>
      </c>
      <c r="S111" s="112">
        <v>55</v>
      </c>
    </row>
    <row r="112" spans="1:19" ht="25.5" x14ac:dyDescent="0.25">
      <c r="A112" s="90">
        <v>64</v>
      </c>
      <c r="B112" s="132" t="s">
        <v>262</v>
      </c>
      <c r="C112" s="91">
        <v>1101</v>
      </c>
      <c r="D112" s="92">
        <v>42124</v>
      </c>
      <c r="E112" s="79" t="s">
        <v>187</v>
      </c>
      <c r="F112" s="79" t="s">
        <v>188</v>
      </c>
      <c r="G112" s="157">
        <v>39</v>
      </c>
      <c r="H112" s="157">
        <v>39</v>
      </c>
      <c r="I112" s="108">
        <v>650.70000000000005</v>
      </c>
      <c r="J112" s="109">
        <v>22</v>
      </c>
      <c r="K112" s="28">
        <v>14</v>
      </c>
      <c r="L112" s="28">
        <v>8</v>
      </c>
      <c r="M112" s="110">
        <v>582.5</v>
      </c>
      <c r="N112" s="111">
        <v>350.3</v>
      </c>
      <c r="O112" s="111">
        <v>232.2</v>
      </c>
      <c r="P112" s="83">
        <f t="shared" si="14"/>
        <v>32037.5</v>
      </c>
      <c r="Q112" s="83">
        <v>0</v>
      </c>
      <c r="R112" s="83">
        <f t="shared" si="12"/>
        <v>32037.5</v>
      </c>
      <c r="S112" s="112">
        <v>55</v>
      </c>
    </row>
    <row r="113" spans="1:19" ht="38.25" x14ac:dyDescent="0.25">
      <c r="A113" s="90">
        <v>65</v>
      </c>
      <c r="B113" s="132" t="s">
        <v>263</v>
      </c>
      <c r="C113" s="91">
        <v>1099</v>
      </c>
      <c r="D113" s="92">
        <v>42124</v>
      </c>
      <c r="E113" s="79" t="s">
        <v>187</v>
      </c>
      <c r="F113" s="79" t="s">
        <v>188</v>
      </c>
      <c r="G113" s="157">
        <v>36</v>
      </c>
      <c r="H113" s="157">
        <v>36</v>
      </c>
      <c r="I113" s="108">
        <v>648.79999999999995</v>
      </c>
      <c r="J113" s="109">
        <v>16</v>
      </c>
      <c r="K113" s="28">
        <v>10</v>
      </c>
      <c r="L113" s="28">
        <v>6</v>
      </c>
      <c r="M113" s="110">
        <v>502.5</v>
      </c>
      <c r="N113" s="111">
        <v>285</v>
      </c>
      <c r="O113" s="111">
        <v>217.5</v>
      </c>
      <c r="P113" s="83">
        <f t="shared" si="14"/>
        <v>27637.5</v>
      </c>
      <c r="Q113" s="83">
        <v>0</v>
      </c>
      <c r="R113" s="83">
        <f t="shared" si="12"/>
        <v>27637.5</v>
      </c>
      <c r="S113" s="112">
        <v>55</v>
      </c>
    </row>
    <row r="114" spans="1:19" ht="25.5" x14ac:dyDescent="0.25">
      <c r="A114" s="90">
        <v>66</v>
      </c>
      <c r="B114" s="132" t="s">
        <v>264</v>
      </c>
      <c r="C114" s="91">
        <v>1100</v>
      </c>
      <c r="D114" s="92">
        <v>42124</v>
      </c>
      <c r="E114" s="79" t="s">
        <v>187</v>
      </c>
      <c r="F114" s="79" t="s">
        <v>188</v>
      </c>
      <c r="G114" s="157">
        <v>41</v>
      </c>
      <c r="H114" s="157">
        <v>41</v>
      </c>
      <c r="I114" s="108">
        <v>643.70000000000005</v>
      </c>
      <c r="J114" s="109">
        <v>15</v>
      </c>
      <c r="K114" s="28">
        <v>10</v>
      </c>
      <c r="L114" s="28">
        <v>5</v>
      </c>
      <c r="M114" s="110">
        <v>502.6</v>
      </c>
      <c r="N114" s="111">
        <v>367.8</v>
      </c>
      <c r="O114" s="111">
        <v>134.80000000000001</v>
      </c>
      <c r="P114" s="83">
        <f t="shared" si="14"/>
        <v>27643</v>
      </c>
      <c r="Q114" s="83">
        <v>0</v>
      </c>
      <c r="R114" s="83">
        <f t="shared" si="12"/>
        <v>27643</v>
      </c>
      <c r="S114" s="112">
        <v>55</v>
      </c>
    </row>
    <row r="115" spans="1:19" ht="25.5" x14ac:dyDescent="0.25">
      <c r="A115" s="90">
        <v>67</v>
      </c>
      <c r="B115" s="105" t="s">
        <v>265</v>
      </c>
      <c r="C115" s="107">
        <v>1208</v>
      </c>
      <c r="D115" s="92">
        <v>42136</v>
      </c>
      <c r="E115" s="79" t="s">
        <v>187</v>
      </c>
      <c r="F115" s="79" t="s">
        <v>188</v>
      </c>
      <c r="G115" s="107">
        <v>44</v>
      </c>
      <c r="H115" s="107">
        <v>44</v>
      </c>
      <c r="I115" s="108">
        <v>569.79999999999995</v>
      </c>
      <c r="J115" s="109">
        <v>19</v>
      </c>
      <c r="K115" s="28">
        <v>15</v>
      </c>
      <c r="L115" s="28">
        <v>4</v>
      </c>
      <c r="M115" s="110">
        <v>569.79999999999995</v>
      </c>
      <c r="N115" s="111">
        <v>470.6</v>
      </c>
      <c r="O115" s="111">
        <v>99.2</v>
      </c>
      <c r="P115" s="83">
        <f t="shared" si="14"/>
        <v>31338.999999999996</v>
      </c>
      <c r="Q115" s="83">
        <v>0</v>
      </c>
      <c r="R115" s="83">
        <f t="shared" si="12"/>
        <v>31338.999999999996</v>
      </c>
      <c r="S115" s="112">
        <v>55</v>
      </c>
    </row>
    <row r="116" spans="1:19" ht="25.5" x14ac:dyDescent="0.25">
      <c r="A116" s="90">
        <v>68</v>
      </c>
      <c r="B116" s="105" t="s">
        <v>266</v>
      </c>
      <c r="C116" s="107">
        <v>1209</v>
      </c>
      <c r="D116" s="92">
        <v>42136</v>
      </c>
      <c r="E116" s="79" t="s">
        <v>187</v>
      </c>
      <c r="F116" s="79" t="s">
        <v>188</v>
      </c>
      <c r="G116" s="107">
        <v>34</v>
      </c>
      <c r="H116" s="107">
        <v>34</v>
      </c>
      <c r="I116" s="108">
        <v>591.6</v>
      </c>
      <c r="J116" s="109">
        <v>14</v>
      </c>
      <c r="K116" s="28">
        <v>7</v>
      </c>
      <c r="L116" s="28">
        <v>7</v>
      </c>
      <c r="M116" s="110">
        <v>591.6</v>
      </c>
      <c r="N116" s="111">
        <v>316</v>
      </c>
      <c r="O116" s="111">
        <v>275.60000000000002</v>
      </c>
      <c r="P116" s="83">
        <f t="shared" si="14"/>
        <v>32538</v>
      </c>
      <c r="Q116" s="83">
        <v>0</v>
      </c>
      <c r="R116" s="83">
        <f t="shared" si="12"/>
        <v>32538</v>
      </c>
      <c r="S116" s="112">
        <v>55</v>
      </c>
    </row>
    <row r="117" spans="1:19" ht="25.5" x14ac:dyDescent="0.25">
      <c r="A117" s="90">
        <v>69</v>
      </c>
      <c r="B117" s="105" t="s">
        <v>267</v>
      </c>
      <c r="C117" s="107">
        <v>1207</v>
      </c>
      <c r="D117" s="92">
        <v>42136</v>
      </c>
      <c r="E117" s="79" t="s">
        <v>187</v>
      </c>
      <c r="F117" s="79" t="s">
        <v>188</v>
      </c>
      <c r="G117" s="107">
        <v>15</v>
      </c>
      <c r="H117" s="107">
        <v>15</v>
      </c>
      <c r="I117" s="108">
        <v>354.6</v>
      </c>
      <c r="J117" s="109">
        <v>7</v>
      </c>
      <c r="K117" s="28">
        <v>6</v>
      </c>
      <c r="L117" s="28">
        <v>1</v>
      </c>
      <c r="M117" s="110">
        <v>310.2</v>
      </c>
      <c r="N117" s="111">
        <v>265.7</v>
      </c>
      <c r="O117" s="111">
        <v>44.5</v>
      </c>
      <c r="P117" s="83">
        <f t="shared" si="14"/>
        <v>17061</v>
      </c>
      <c r="Q117" s="83">
        <v>0</v>
      </c>
      <c r="R117" s="83">
        <f t="shared" si="12"/>
        <v>17061</v>
      </c>
      <c r="S117" s="112">
        <v>55</v>
      </c>
    </row>
    <row r="118" spans="1:19" ht="25.5" x14ac:dyDescent="0.25">
      <c r="A118" s="90">
        <v>70</v>
      </c>
      <c r="B118" s="105" t="s">
        <v>268</v>
      </c>
      <c r="C118" s="28">
        <v>1395</v>
      </c>
      <c r="D118" s="106">
        <v>42152</v>
      </c>
      <c r="E118" s="79" t="s">
        <v>187</v>
      </c>
      <c r="F118" s="79" t="s">
        <v>188</v>
      </c>
      <c r="G118" s="107">
        <v>33</v>
      </c>
      <c r="H118" s="107">
        <v>33</v>
      </c>
      <c r="I118" s="77">
        <v>533.29999999999995</v>
      </c>
      <c r="J118" s="109">
        <v>15</v>
      </c>
      <c r="K118" s="28">
        <v>13</v>
      </c>
      <c r="L118" s="28">
        <v>2</v>
      </c>
      <c r="M118" s="108">
        <v>473.2</v>
      </c>
      <c r="N118" s="111">
        <v>412.6</v>
      </c>
      <c r="O118" s="111">
        <v>60.6</v>
      </c>
      <c r="P118" s="83">
        <f t="shared" si="14"/>
        <v>26026</v>
      </c>
      <c r="Q118" s="83">
        <v>0</v>
      </c>
      <c r="R118" s="83">
        <f t="shared" si="12"/>
        <v>26026</v>
      </c>
      <c r="S118" s="112">
        <v>55</v>
      </c>
    </row>
    <row r="119" spans="1:19" ht="25.5" x14ac:dyDescent="0.25">
      <c r="A119" s="90">
        <v>71</v>
      </c>
      <c r="B119" s="105" t="s">
        <v>269</v>
      </c>
      <c r="C119" s="28">
        <v>1669</v>
      </c>
      <c r="D119" s="106">
        <v>42178</v>
      </c>
      <c r="E119" s="79" t="s">
        <v>187</v>
      </c>
      <c r="F119" s="79" t="s">
        <v>188</v>
      </c>
      <c r="G119" s="107">
        <v>28</v>
      </c>
      <c r="H119" s="107">
        <v>28</v>
      </c>
      <c r="I119" s="108">
        <v>495.7</v>
      </c>
      <c r="J119" s="109">
        <v>18</v>
      </c>
      <c r="K119" s="28">
        <v>9</v>
      </c>
      <c r="L119" s="28">
        <v>9</v>
      </c>
      <c r="M119" s="110">
        <v>465.5</v>
      </c>
      <c r="N119" s="111">
        <v>213.4</v>
      </c>
      <c r="O119" s="111">
        <v>252.1</v>
      </c>
      <c r="P119" s="83">
        <f t="shared" si="14"/>
        <v>25602.5</v>
      </c>
      <c r="Q119" s="83">
        <v>0</v>
      </c>
      <c r="R119" s="83">
        <f t="shared" si="12"/>
        <v>25602.5</v>
      </c>
      <c r="S119" s="112">
        <v>55</v>
      </c>
    </row>
    <row r="120" spans="1:19" ht="25.5" x14ac:dyDescent="0.25">
      <c r="A120" s="90">
        <v>72</v>
      </c>
      <c r="B120" s="105" t="s">
        <v>270</v>
      </c>
      <c r="C120" s="28">
        <v>1670</v>
      </c>
      <c r="D120" s="106">
        <v>42178</v>
      </c>
      <c r="E120" s="79" t="s">
        <v>187</v>
      </c>
      <c r="F120" s="79" t="s">
        <v>188</v>
      </c>
      <c r="G120" s="107">
        <v>22</v>
      </c>
      <c r="H120" s="107">
        <v>22</v>
      </c>
      <c r="I120" s="108">
        <v>352.2</v>
      </c>
      <c r="J120" s="109">
        <v>8</v>
      </c>
      <c r="K120" s="28">
        <v>4</v>
      </c>
      <c r="L120" s="28">
        <v>4</v>
      </c>
      <c r="M120" s="110">
        <v>352.2</v>
      </c>
      <c r="N120" s="111">
        <v>175.8</v>
      </c>
      <c r="O120" s="111">
        <v>176.4</v>
      </c>
      <c r="P120" s="83">
        <f t="shared" si="14"/>
        <v>19371</v>
      </c>
      <c r="Q120" s="83">
        <v>0</v>
      </c>
      <c r="R120" s="83">
        <f t="shared" si="12"/>
        <v>19371</v>
      </c>
      <c r="S120" s="112">
        <v>55</v>
      </c>
    </row>
    <row r="121" spans="1:19" ht="25.5" x14ac:dyDescent="0.25">
      <c r="A121" s="90">
        <v>73</v>
      </c>
      <c r="B121" s="105" t="s">
        <v>271</v>
      </c>
      <c r="C121" s="28">
        <v>1719</v>
      </c>
      <c r="D121" s="106">
        <v>42181</v>
      </c>
      <c r="E121" s="79" t="s">
        <v>187</v>
      </c>
      <c r="F121" s="79" t="s">
        <v>188</v>
      </c>
      <c r="G121" s="107">
        <v>21</v>
      </c>
      <c r="H121" s="107">
        <v>21</v>
      </c>
      <c r="I121" s="108">
        <v>392.3</v>
      </c>
      <c r="J121" s="109">
        <v>10</v>
      </c>
      <c r="K121" s="28">
        <v>10</v>
      </c>
      <c r="L121" s="28">
        <v>0</v>
      </c>
      <c r="M121" s="110">
        <v>352.9</v>
      </c>
      <c r="N121" s="111">
        <v>352.9</v>
      </c>
      <c r="O121" s="111">
        <v>0</v>
      </c>
      <c r="P121" s="83">
        <f t="shared" si="14"/>
        <v>19409.5</v>
      </c>
      <c r="Q121" s="83">
        <v>0</v>
      </c>
      <c r="R121" s="83">
        <f t="shared" si="12"/>
        <v>19409.5</v>
      </c>
      <c r="S121" s="112">
        <v>55</v>
      </c>
    </row>
    <row r="122" spans="1:19" ht="25.5" x14ac:dyDescent="0.25">
      <c r="A122" s="90">
        <v>74</v>
      </c>
      <c r="B122" s="105" t="s">
        <v>272</v>
      </c>
      <c r="C122" s="77">
        <v>1863</v>
      </c>
      <c r="D122" s="106">
        <v>42194</v>
      </c>
      <c r="E122" s="79" t="s">
        <v>187</v>
      </c>
      <c r="F122" s="79" t="s">
        <v>188</v>
      </c>
      <c r="G122" s="107">
        <v>33</v>
      </c>
      <c r="H122" s="107">
        <v>33</v>
      </c>
      <c r="I122" s="108">
        <v>586.9</v>
      </c>
      <c r="J122" s="109">
        <v>10</v>
      </c>
      <c r="K122" s="28">
        <v>6</v>
      </c>
      <c r="L122" s="28">
        <v>4</v>
      </c>
      <c r="M122" s="110">
        <v>566.6</v>
      </c>
      <c r="N122" s="111">
        <v>309.8</v>
      </c>
      <c r="O122" s="111">
        <v>256.8</v>
      </c>
      <c r="P122" s="83">
        <f t="shared" si="14"/>
        <v>31163</v>
      </c>
      <c r="Q122" s="83">
        <v>0</v>
      </c>
      <c r="R122" s="83">
        <f t="shared" si="12"/>
        <v>31163</v>
      </c>
      <c r="S122" s="112">
        <v>55</v>
      </c>
    </row>
    <row r="123" spans="1:19" ht="25.5" x14ac:dyDescent="0.25">
      <c r="A123" s="90">
        <v>75</v>
      </c>
      <c r="B123" s="105" t="s">
        <v>273</v>
      </c>
      <c r="C123" s="28">
        <v>1861</v>
      </c>
      <c r="D123" s="106">
        <v>42194</v>
      </c>
      <c r="E123" s="79" t="s">
        <v>187</v>
      </c>
      <c r="F123" s="79" t="s">
        <v>188</v>
      </c>
      <c r="G123" s="107">
        <v>20</v>
      </c>
      <c r="H123" s="107">
        <v>20</v>
      </c>
      <c r="I123" s="108">
        <v>463.4</v>
      </c>
      <c r="J123" s="109">
        <v>10</v>
      </c>
      <c r="K123" s="28">
        <v>6</v>
      </c>
      <c r="L123" s="28">
        <v>4</v>
      </c>
      <c r="M123" s="110">
        <v>401.2</v>
      </c>
      <c r="N123" s="111">
        <v>208.4</v>
      </c>
      <c r="O123" s="111">
        <v>192.8</v>
      </c>
      <c r="P123" s="83">
        <f t="shared" si="14"/>
        <v>22066</v>
      </c>
      <c r="Q123" s="83">
        <v>0</v>
      </c>
      <c r="R123" s="83">
        <f t="shared" si="12"/>
        <v>22066</v>
      </c>
      <c r="S123" s="112">
        <v>55</v>
      </c>
    </row>
    <row r="124" spans="1:19" ht="25.5" x14ac:dyDescent="0.25">
      <c r="A124" s="90">
        <v>76</v>
      </c>
      <c r="B124" s="105" t="s">
        <v>274</v>
      </c>
      <c r="C124" s="28">
        <v>1862</v>
      </c>
      <c r="D124" s="106">
        <v>42194</v>
      </c>
      <c r="E124" s="79" t="s">
        <v>187</v>
      </c>
      <c r="F124" s="79" t="s">
        <v>188</v>
      </c>
      <c r="G124" s="107">
        <v>27</v>
      </c>
      <c r="H124" s="107">
        <v>27</v>
      </c>
      <c r="I124" s="108">
        <v>436.9</v>
      </c>
      <c r="J124" s="109">
        <v>8</v>
      </c>
      <c r="K124" s="28">
        <v>7</v>
      </c>
      <c r="L124" s="28">
        <v>1</v>
      </c>
      <c r="M124" s="110">
        <v>391.8</v>
      </c>
      <c r="N124" s="111">
        <v>336.7</v>
      </c>
      <c r="O124" s="111">
        <v>55.1</v>
      </c>
      <c r="P124" s="83">
        <f t="shared" si="14"/>
        <v>21549</v>
      </c>
      <c r="Q124" s="83">
        <v>0</v>
      </c>
      <c r="R124" s="83">
        <f t="shared" si="12"/>
        <v>21549</v>
      </c>
      <c r="S124" s="112">
        <v>55</v>
      </c>
    </row>
    <row r="125" spans="1:19" ht="25.5" x14ac:dyDescent="0.25">
      <c r="A125" s="90">
        <v>77</v>
      </c>
      <c r="B125" s="105" t="s">
        <v>275</v>
      </c>
      <c r="C125" s="28">
        <v>1929</v>
      </c>
      <c r="D125" s="106">
        <v>42200</v>
      </c>
      <c r="E125" s="79" t="s">
        <v>187</v>
      </c>
      <c r="F125" s="79" t="s">
        <v>188</v>
      </c>
      <c r="G125" s="107">
        <v>61</v>
      </c>
      <c r="H125" s="107">
        <v>61</v>
      </c>
      <c r="I125" s="108">
        <v>980.3</v>
      </c>
      <c r="J125" s="109">
        <v>24</v>
      </c>
      <c r="K125" s="28">
        <v>16</v>
      </c>
      <c r="L125" s="28">
        <v>8</v>
      </c>
      <c r="M125" s="110">
        <v>906.4</v>
      </c>
      <c r="N125" s="111">
        <v>529.5</v>
      </c>
      <c r="O125" s="111">
        <v>376.9</v>
      </c>
      <c r="P125" s="83">
        <f t="shared" si="14"/>
        <v>49852</v>
      </c>
      <c r="Q125" s="83">
        <v>0</v>
      </c>
      <c r="R125" s="83">
        <f t="shared" si="12"/>
        <v>49852</v>
      </c>
      <c r="S125" s="112">
        <v>55</v>
      </c>
    </row>
    <row r="126" spans="1:19" ht="25.5" x14ac:dyDescent="0.25">
      <c r="A126" s="90">
        <v>78</v>
      </c>
      <c r="B126" s="105" t="s">
        <v>276</v>
      </c>
      <c r="C126" s="28">
        <v>2375</v>
      </c>
      <c r="D126" s="106">
        <v>42243</v>
      </c>
      <c r="E126" s="79" t="s">
        <v>187</v>
      </c>
      <c r="F126" s="79" t="s">
        <v>188</v>
      </c>
      <c r="G126" s="107">
        <v>38</v>
      </c>
      <c r="H126" s="107">
        <v>38</v>
      </c>
      <c r="I126" s="108">
        <v>593.1</v>
      </c>
      <c r="J126" s="109">
        <v>17</v>
      </c>
      <c r="K126" s="28">
        <v>14</v>
      </c>
      <c r="L126" s="28">
        <v>3</v>
      </c>
      <c r="M126" s="110">
        <v>570.4</v>
      </c>
      <c r="N126" s="111">
        <v>438.7</v>
      </c>
      <c r="O126" s="111">
        <v>131.69999999999999</v>
      </c>
      <c r="P126" s="83">
        <f t="shared" si="14"/>
        <v>31372</v>
      </c>
      <c r="Q126" s="83">
        <v>0</v>
      </c>
      <c r="R126" s="83">
        <f t="shared" si="12"/>
        <v>31372</v>
      </c>
      <c r="S126" s="112">
        <v>55</v>
      </c>
    </row>
    <row r="127" spans="1:19" ht="25.5" x14ac:dyDescent="0.25">
      <c r="A127" s="90">
        <v>79</v>
      </c>
      <c r="B127" s="105" t="s">
        <v>277</v>
      </c>
      <c r="C127" s="28">
        <v>2378</v>
      </c>
      <c r="D127" s="106">
        <v>42243</v>
      </c>
      <c r="E127" s="79" t="s">
        <v>187</v>
      </c>
      <c r="F127" s="79" t="s">
        <v>188</v>
      </c>
      <c r="G127" s="107">
        <v>51</v>
      </c>
      <c r="H127" s="107">
        <v>51</v>
      </c>
      <c r="I127" s="108">
        <v>775.8</v>
      </c>
      <c r="J127" s="109">
        <v>21</v>
      </c>
      <c r="K127" s="28">
        <v>8</v>
      </c>
      <c r="L127" s="28">
        <v>13</v>
      </c>
      <c r="M127" s="110">
        <v>709.7</v>
      </c>
      <c r="N127" s="111">
        <v>277.5</v>
      </c>
      <c r="O127" s="111">
        <v>432.2</v>
      </c>
      <c r="P127" s="83">
        <f t="shared" si="14"/>
        <v>39033.5</v>
      </c>
      <c r="Q127" s="83">
        <v>0</v>
      </c>
      <c r="R127" s="83">
        <f t="shared" si="12"/>
        <v>39033.5</v>
      </c>
      <c r="S127" s="112">
        <v>55</v>
      </c>
    </row>
    <row r="128" spans="1:19" ht="25.5" x14ac:dyDescent="0.25">
      <c r="A128" s="90">
        <v>80</v>
      </c>
      <c r="B128" s="105" t="s">
        <v>278</v>
      </c>
      <c r="C128" s="28">
        <v>2376</v>
      </c>
      <c r="D128" s="106">
        <v>42243</v>
      </c>
      <c r="E128" s="79" t="s">
        <v>187</v>
      </c>
      <c r="F128" s="79" t="s">
        <v>188</v>
      </c>
      <c r="G128" s="107">
        <v>38</v>
      </c>
      <c r="H128" s="107">
        <v>38</v>
      </c>
      <c r="I128" s="108">
        <v>594.5</v>
      </c>
      <c r="J128" s="109">
        <v>17</v>
      </c>
      <c r="K128" s="28">
        <v>10</v>
      </c>
      <c r="L128" s="28">
        <v>7</v>
      </c>
      <c r="M128" s="110">
        <v>575.6</v>
      </c>
      <c r="N128" s="111">
        <v>308.89999999999998</v>
      </c>
      <c r="O128" s="111">
        <v>266.7</v>
      </c>
      <c r="P128" s="83">
        <f t="shared" si="14"/>
        <v>31658</v>
      </c>
      <c r="Q128" s="83">
        <v>0</v>
      </c>
      <c r="R128" s="83">
        <f t="shared" si="12"/>
        <v>31658</v>
      </c>
      <c r="S128" s="112">
        <v>55</v>
      </c>
    </row>
    <row r="129" spans="1:19" ht="25.5" x14ac:dyDescent="0.25">
      <c r="A129" s="90">
        <v>81</v>
      </c>
      <c r="B129" s="105" t="s">
        <v>279</v>
      </c>
      <c r="C129" s="28">
        <v>2374</v>
      </c>
      <c r="D129" s="106">
        <v>42243</v>
      </c>
      <c r="E129" s="79" t="s">
        <v>187</v>
      </c>
      <c r="F129" s="79" t="s">
        <v>188</v>
      </c>
      <c r="G129" s="107">
        <v>32</v>
      </c>
      <c r="H129" s="107">
        <v>32</v>
      </c>
      <c r="I129" s="108">
        <v>348.8</v>
      </c>
      <c r="J129" s="109">
        <v>11</v>
      </c>
      <c r="K129" s="28">
        <v>10</v>
      </c>
      <c r="L129" s="28">
        <v>1</v>
      </c>
      <c r="M129" s="110">
        <v>348.8</v>
      </c>
      <c r="N129" s="111">
        <v>329.6</v>
      </c>
      <c r="O129" s="111">
        <v>19.2</v>
      </c>
      <c r="P129" s="83">
        <f t="shared" si="14"/>
        <v>19184</v>
      </c>
      <c r="Q129" s="83">
        <v>0</v>
      </c>
      <c r="R129" s="83">
        <f t="shared" si="12"/>
        <v>19184</v>
      </c>
      <c r="S129" s="112">
        <v>55</v>
      </c>
    </row>
    <row r="130" spans="1:19" ht="25.5" x14ac:dyDescent="0.25">
      <c r="A130" s="90">
        <v>82</v>
      </c>
      <c r="B130" s="105" t="s">
        <v>280</v>
      </c>
      <c r="C130" s="28">
        <v>2380</v>
      </c>
      <c r="D130" s="106">
        <v>42243</v>
      </c>
      <c r="E130" s="79" t="s">
        <v>187</v>
      </c>
      <c r="F130" s="79" t="s">
        <v>188</v>
      </c>
      <c r="G130" s="107">
        <v>38</v>
      </c>
      <c r="H130" s="107">
        <v>38</v>
      </c>
      <c r="I130" s="108">
        <v>586.1</v>
      </c>
      <c r="J130" s="109">
        <v>17</v>
      </c>
      <c r="K130" s="28">
        <v>10</v>
      </c>
      <c r="L130" s="28">
        <v>7</v>
      </c>
      <c r="M130" s="110">
        <v>575.6</v>
      </c>
      <c r="N130" s="111">
        <v>308.89999999999998</v>
      </c>
      <c r="O130" s="111">
        <v>266.7</v>
      </c>
      <c r="P130" s="83">
        <f t="shared" si="14"/>
        <v>31658</v>
      </c>
      <c r="Q130" s="83">
        <v>0</v>
      </c>
      <c r="R130" s="83">
        <f t="shared" si="12"/>
        <v>31658</v>
      </c>
      <c r="S130" s="112">
        <v>55</v>
      </c>
    </row>
    <row r="131" spans="1:19" ht="25.5" x14ac:dyDescent="0.25">
      <c r="A131" s="90">
        <v>83</v>
      </c>
      <c r="B131" s="105" t="s">
        <v>281</v>
      </c>
      <c r="C131" s="28">
        <v>2379</v>
      </c>
      <c r="D131" s="106">
        <v>42243</v>
      </c>
      <c r="E131" s="79" t="s">
        <v>187</v>
      </c>
      <c r="F131" s="79" t="s">
        <v>188</v>
      </c>
      <c r="G131" s="107">
        <v>24</v>
      </c>
      <c r="H131" s="107">
        <v>24</v>
      </c>
      <c r="I131" s="108">
        <v>353</v>
      </c>
      <c r="J131" s="109">
        <v>9</v>
      </c>
      <c r="K131" s="28">
        <v>8</v>
      </c>
      <c r="L131" s="28">
        <v>1</v>
      </c>
      <c r="M131" s="110">
        <v>353</v>
      </c>
      <c r="N131" s="111">
        <v>308.7</v>
      </c>
      <c r="O131" s="111">
        <v>44.3</v>
      </c>
      <c r="P131" s="83">
        <f t="shared" si="14"/>
        <v>19415</v>
      </c>
      <c r="Q131" s="83">
        <v>0</v>
      </c>
      <c r="R131" s="83">
        <f t="shared" si="12"/>
        <v>19415</v>
      </c>
      <c r="S131" s="112">
        <v>55</v>
      </c>
    </row>
    <row r="132" spans="1:19" ht="25.5" x14ac:dyDescent="0.25">
      <c r="A132" s="90">
        <v>84</v>
      </c>
      <c r="B132" s="105" t="s">
        <v>282</v>
      </c>
      <c r="C132" s="28">
        <v>2377</v>
      </c>
      <c r="D132" s="106">
        <v>42243</v>
      </c>
      <c r="E132" s="79" t="s">
        <v>187</v>
      </c>
      <c r="F132" s="79" t="s">
        <v>188</v>
      </c>
      <c r="G132" s="107">
        <v>49</v>
      </c>
      <c r="H132" s="107">
        <v>49</v>
      </c>
      <c r="I132" s="108">
        <v>603.9</v>
      </c>
      <c r="J132" s="109">
        <v>18</v>
      </c>
      <c r="K132" s="28">
        <v>10</v>
      </c>
      <c r="L132" s="28">
        <v>8</v>
      </c>
      <c r="M132" s="110">
        <v>587.20000000000005</v>
      </c>
      <c r="N132" s="111">
        <v>279.2</v>
      </c>
      <c r="O132" s="111">
        <v>308</v>
      </c>
      <c r="P132" s="83">
        <f t="shared" si="14"/>
        <v>32296.000000000004</v>
      </c>
      <c r="Q132" s="83">
        <v>0</v>
      </c>
      <c r="R132" s="83">
        <f t="shared" si="12"/>
        <v>32296.000000000004</v>
      </c>
      <c r="S132" s="112">
        <v>55</v>
      </c>
    </row>
    <row r="133" spans="1:19" ht="25.5" x14ac:dyDescent="0.25">
      <c r="A133" s="90">
        <v>85</v>
      </c>
      <c r="B133" s="132" t="s">
        <v>283</v>
      </c>
      <c r="C133" s="28">
        <v>2450</v>
      </c>
      <c r="D133" s="106">
        <v>42250</v>
      </c>
      <c r="E133" s="79" t="s">
        <v>187</v>
      </c>
      <c r="F133" s="79" t="s">
        <v>188</v>
      </c>
      <c r="G133" s="107">
        <v>17</v>
      </c>
      <c r="H133" s="107">
        <v>17</v>
      </c>
      <c r="I133" s="108">
        <v>347.2</v>
      </c>
      <c r="J133" s="109">
        <v>9</v>
      </c>
      <c r="K133" s="28">
        <v>7</v>
      </c>
      <c r="L133" s="28">
        <v>2</v>
      </c>
      <c r="M133" s="110">
        <v>347.2</v>
      </c>
      <c r="N133" s="111">
        <v>260.60000000000002</v>
      </c>
      <c r="O133" s="111">
        <v>86.6</v>
      </c>
      <c r="P133" s="83">
        <f t="shared" si="14"/>
        <v>19096</v>
      </c>
      <c r="Q133" s="83">
        <v>0</v>
      </c>
      <c r="R133" s="83">
        <f t="shared" si="12"/>
        <v>19096</v>
      </c>
      <c r="S133" s="112">
        <v>55</v>
      </c>
    </row>
    <row r="134" spans="1:19" ht="38.25" x14ac:dyDescent="0.25">
      <c r="A134" s="90">
        <v>86</v>
      </c>
      <c r="B134" s="132" t="s">
        <v>284</v>
      </c>
      <c r="C134" s="28">
        <v>2520</v>
      </c>
      <c r="D134" s="106">
        <v>42257</v>
      </c>
      <c r="E134" s="79" t="s">
        <v>187</v>
      </c>
      <c r="F134" s="79" t="s">
        <v>188</v>
      </c>
      <c r="G134" s="107">
        <v>37</v>
      </c>
      <c r="H134" s="107">
        <v>37</v>
      </c>
      <c r="I134" s="108">
        <v>679.5</v>
      </c>
      <c r="J134" s="109">
        <v>17</v>
      </c>
      <c r="K134" s="28">
        <v>13</v>
      </c>
      <c r="L134" s="28">
        <v>4</v>
      </c>
      <c r="M134" s="110">
        <v>652.5</v>
      </c>
      <c r="N134" s="111">
        <v>439.9</v>
      </c>
      <c r="O134" s="111">
        <v>212.6</v>
      </c>
      <c r="P134" s="83">
        <f t="shared" si="14"/>
        <v>35887.5</v>
      </c>
      <c r="Q134" s="83">
        <v>0</v>
      </c>
      <c r="R134" s="83">
        <f t="shared" si="12"/>
        <v>35887.5</v>
      </c>
      <c r="S134" s="112">
        <v>55</v>
      </c>
    </row>
    <row r="135" spans="1:19" ht="25.5" x14ac:dyDescent="0.25">
      <c r="A135" s="90">
        <v>87</v>
      </c>
      <c r="B135" s="105" t="s">
        <v>285</v>
      </c>
      <c r="C135" s="28">
        <v>2522</v>
      </c>
      <c r="D135" s="106">
        <v>42257</v>
      </c>
      <c r="E135" s="79" t="s">
        <v>187</v>
      </c>
      <c r="F135" s="79" t="s">
        <v>188</v>
      </c>
      <c r="G135" s="107">
        <v>26</v>
      </c>
      <c r="H135" s="107">
        <v>26</v>
      </c>
      <c r="I135" s="108">
        <v>414.6</v>
      </c>
      <c r="J135" s="109">
        <v>10</v>
      </c>
      <c r="K135" s="28">
        <v>7</v>
      </c>
      <c r="L135" s="28">
        <v>3</v>
      </c>
      <c r="M135" s="110">
        <v>398.1</v>
      </c>
      <c r="N135" s="111">
        <v>291.2</v>
      </c>
      <c r="O135" s="111">
        <v>106.9</v>
      </c>
      <c r="P135" s="83">
        <f t="shared" si="14"/>
        <v>21895.5</v>
      </c>
      <c r="Q135" s="83">
        <v>0</v>
      </c>
      <c r="R135" s="83">
        <f t="shared" si="12"/>
        <v>21895.5</v>
      </c>
      <c r="S135" s="112">
        <v>55</v>
      </c>
    </row>
    <row r="136" spans="1:19" ht="25.5" x14ac:dyDescent="0.25">
      <c r="A136" s="90">
        <v>88</v>
      </c>
      <c r="B136" s="132" t="s">
        <v>286</v>
      </c>
      <c r="C136" s="28">
        <v>2524</v>
      </c>
      <c r="D136" s="106">
        <v>42257</v>
      </c>
      <c r="E136" s="79" t="s">
        <v>187</v>
      </c>
      <c r="F136" s="79" t="s">
        <v>188</v>
      </c>
      <c r="G136" s="107">
        <v>48</v>
      </c>
      <c r="H136" s="107">
        <v>48</v>
      </c>
      <c r="I136" s="108">
        <v>1027.5999999999999</v>
      </c>
      <c r="J136" s="109">
        <v>29</v>
      </c>
      <c r="K136" s="28">
        <v>24</v>
      </c>
      <c r="L136" s="28">
        <v>5</v>
      </c>
      <c r="M136" s="110">
        <v>819.3</v>
      </c>
      <c r="N136" s="111">
        <v>636</v>
      </c>
      <c r="O136" s="111">
        <v>183.3</v>
      </c>
      <c r="P136" s="83">
        <f t="shared" si="14"/>
        <v>45061.5</v>
      </c>
      <c r="Q136" s="83">
        <v>0</v>
      </c>
      <c r="R136" s="83">
        <f t="shared" si="12"/>
        <v>45061.5</v>
      </c>
      <c r="S136" s="112">
        <v>55</v>
      </c>
    </row>
    <row r="137" spans="1:19" ht="25.5" x14ac:dyDescent="0.25">
      <c r="A137" s="90">
        <v>89</v>
      </c>
      <c r="B137" s="105" t="s">
        <v>287</v>
      </c>
      <c r="C137" s="28">
        <v>2521</v>
      </c>
      <c r="D137" s="106">
        <v>42257</v>
      </c>
      <c r="E137" s="79" t="s">
        <v>187</v>
      </c>
      <c r="F137" s="79" t="s">
        <v>188</v>
      </c>
      <c r="G137" s="107">
        <v>32</v>
      </c>
      <c r="H137" s="107">
        <v>32</v>
      </c>
      <c r="I137" s="108">
        <v>429.2</v>
      </c>
      <c r="J137" s="109">
        <v>15</v>
      </c>
      <c r="K137" s="28">
        <v>4</v>
      </c>
      <c r="L137" s="28">
        <v>11</v>
      </c>
      <c r="M137" s="110">
        <v>429.2</v>
      </c>
      <c r="N137" s="111">
        <v>174.2</v>
      </c>
      <c r="O137" s="111">
        <v>255</v>
      </c>
      <c r="P137" s="83">
        <f t="shared" si="14"/>
        <v>23606</v>
      </c>
      <c r="Q137" s="83">
        <v>0</v>
      </c>
      <c r="R137" s="83">
        <f t="shared" si="12"/>
        <v>23606</v>
      </c>
      <c r="S137" s="112">
        <v>55</v>
      </c>
    </row>
    <row r="138" spans="1:19" ht="25.5" x14ac:dyDescent="0.25">
      <c r="A138" s="90">
        <v>90</v>
      </c>
      <c r="B138" s="105" t="s">
        <v>288</v>
      </c>
      <c r="C138" s="28">
        <v>2523</v>
      </c>
      <c r="D138" s="106">
        <v>42257</v>
      </c>
      <c r="E138" s="79" t="s">
        <v>187</v>
      </c>
      <c r="F138" s="79" t="s">
        <v>188</v>
      </c>
      <c r="G138" s="107">
        <v>30</v>
      </c>
      <c r="H138" s="107">
        <v>30</v>
      </c>
      <c r="I138" s="108">
        <v>575.6</v>
      </c>
      <c r="J138" s="109">
        <v>14</v>
      </c>
      <c r="K138" s="28">
        <v>9</v>
      </c>
      <c r="L138" s="28">
        <v>5</v>
      </c>
      <c r="M138" s="110">
        <v>575.6</v>
      </c>
      <c r="N138" s="111">
        <v>409.8</v>
      </c>
      <c r="O138" s="111">
        <v>165.8</v>
      </c>
      <c r="P138" s="83">
        <f t="shared" ref="P138:P162" si="16">M138*S138</f>
        <v>31658</v>
      </c>
      <c r="Q138" s="83">
        <v>0</v>
      </c>
      <c r="R138" s="83">
        <f t="shared" si="12"/>
        <v>31658</v>
      </c>
      <c r="S138" s="112">
        <v>55</v>
      </c>
    </row>
    <row r="139" spans="1:19" ht="38.25" x14ac:dyDescent="0.25">
      <c r="A139" s="90">
        <v>91</v>
      </c>
      <c r="B139" s="132" t="s">
        <v>289</v>
      </c>
      <c r="C139" s="28">
        <v>2625</v>
      </c>
      <c r="D139" s="106">
        <v>42268</v>
      </c>
      <c r="E139" s="79" t="s">
        <v>187</v>
      </c>
      <c r="F139" s="79" t="s">
        <v>188</v>
      </c>
      <c r="G139" s="107">
        <v>28</v>
      </c>
      <c r="H139" s="107">
        <v>28</v>
      </c>
      <c r="I139" s="108">
        <v>483.7</v>
      </c>
      <c r="J139" s="109">
        <v>12</v>
      </c>
      <c r="K139" s="28">
        <v>10</v>
      </c>
      <c r="L139" s="28">
        <v>2</v>
      </c>
      <c r="M139" s="108">
        <v>483.7</v>
      </c>
      <c r="N139" s="111">
        <v>444.2</v>
      </c>
      <c r="O139" s="111">
        <v>39.5</v>
      </c>
      <c r="P139" s="83">
        <f t="shared" si="16"/>
        <v>26603.5</v>
      </c>
      <c r="Q139" s="83">
        <v>0</v>
      </c>
      <c r="R139" s="83">
        <f t="shared" si="12"/>
        <v>26603.5</v>
      </c>
      <c r="S139" s="112">
        <v>55</v>
      </c>
    </row>
    <row r="140" spans="1:19" ht="38.25" x14ac:dyDescent="0.25">
      <c r="A140" s="90">
        <v>92</v>
      </c>
      <c r="B140" s="132" t="s">
        <v>290</v>
      </c>
      <c r="C140" s="28">
        <v>2872</v>
      </c>
      <c r="D140" s="106">
        <v>42298</v>
      </c>
      <c r="E140" s="79" t="s">
        <v>187</v>
      </c>
      <c r="F140" s="79" t="s">
        <v>188</v>
      </c>
      <c r="G140" s="107">
        <v>29</v>
      </c>
      <c r="H140" s="107">
        <v>29</v>
      </c>
      <c r="I140" s="108">
        <v>562.20000000000005</v>
      </c>
      <c r="J140" s="109">
        <v>13</v>
      </c>
      <c r="K140" s="28">
        <v>5</v>
      </c>
      <c r="L140" s="28">
        <v>8</v>
      </c>
      <c r="M140" s="110">
        <v>498.4</v>
      </c>
      <c r="N140" s="111">
        <v>175.5</v>
      </c>
      <c r="O140" s="111">
        <v>322.89999999999998</v>
      </c>
      <c r="P140" s="83">
        <f t="shared" si="16"/>
        <v>27412</v>
      </c>
      <c r="Q140" s="83">
        <v>0</v>
      </c>
      <c r="R140" s="83">
        <f t="shared" si="12"/>
        <v>27412</v>
      </c>
      <c r="S140" s="112">
        <v>55</v>
      </c>
    </row>
    <row r="141" spans="1:19" ht="25.5" x14ac:dyDescent="0.25">
      <c r="A141" s="90">
        <v>93</v>
      </c>
      <c r="B141" s="105" t="s">
        <v>291</v>
      </c>
      <c r="C141" s="28">
        <v>3307</v>
      </c>
      <c r="D141" s="106">
        <v>42335</v>
      </c>
      <c r="E141" s="79" t="s">
        <v>187</v>
      </c>
      <c r="F141" s="79" t="s">
        <v>188</v>
      </c>
      <c r="G141" s="107">
        <v>22</v>
      </c>
      <c r="H141" s="107">
        <v>22</v>
      </c>
      <c r="I141" s="108">
        <v>383.6</v>
      </c>
      <c r="J141" s="109">
        <v>13</v>
      </c>
      <c r="K141" s="28">
        <v>8</v>
      </c>
      <c r="L141" s="28">
        <v>5</v>
      </c>
      <c r="M141" s="110">
        <v>319.7</v>
      </c>
      <c r="N141" s="111">
        <v>210.7</v>
      </c>
      <c r="O141" s="111">
        <v>106</v>
      </c>
      <c r="P141" s="83">
        <f t="shared" si="16"/>
        <v>17583.5</v>
      </c>
      <c r="Q141" s="83">
        <v>0</v>
      </c>
      <c r="R141" s="83">
        <f t="shared" si="12"/>
        <v>17583.5</v>
      </c>
      <c r="S141" s="112">
        <v>55</v>
      </c>
    </row>
    <row r="142" spans="1:19" ht="25.5" x14ac:dyDescent="0.25">
      <c r="A142" s="90">
        <v>94</v>
      </c>
      <c r="B142" s="105" t="s">
        <v>292</v>
      </c>
      <c r="C142" s="28">
        <v>3433</v>
      </c>
      <c r="D142" s="106">
        <v>42346</v>
      </c>
      <c r="E142" s="79" t="s">
        <v>187</v>
      </c>
      <c r="F142" s="79" t="s">
        <v>188</v>
      </c>
      <c r="G142" s="107">
        <v>23</v>
      </c>
      <c r="H142" s="107">
        <v>23</v>
      </c>
      <c r="I142" s="108">
        <v>434.2</v>
      </c>
      <c r="J142" s="109">
        <v>12</v>
      </c>
      <c r="K142" s="28">
        <v>7</v>
      </c>
      <c r="L142" s="28">
        <v>5</v>
      </c>
      <c r="M142" s="110">
        <v>416.7</v>
      </c>
      <c r="N142" s="111">
        <v>234.5</v>
      </c>
      <c r="O142" s="111">
        <v>182.2</v>
      </c>
      <c r="P142" s="83">
        <f t="shared" si="16"/>
        <v>22918.5</v>
      </c>
      <c r="Q142" s="83">
        <v>0</v>
      </c>
      <c r="R142" s="83">
        <f t="shared" si="12"/>
        <v>22918.5</v>
      </c>
      <c r="S142" s="112">
        <v>55</v>
      </c>
    </row>
    <row r="143" spans="1:19" ht="25.5" x14ac:dyDescent="0.25">
      <c r="A143" s="90">
        <v>95</v>
      </c>
      <c r="B143" s="105" t="s">
        <v>293</v>
      </c>
      <c r="C143" s="28">
        <v>3612</v>
      </c>
      <c r="D143" s="106">
        <v>42362</v>
      </c>
      <c r="E143" s="79" t="s">
        <v>187</v>
      </c>
      <c r="F143" s="79" t="s">
        <v>188</v>
      </c>
      <c r="G143" s="107">
        <v>39</v>
      </c>
      <c r="H143" s="107">
        <v>39</v>
      </c>
      <c r="I143" s="108">
        <v>670.4</v>
      </c>
      <c r="J143" s="109">
        <v>19</v>
      </c>
      <c r="K143" s="28">
        <v>14</v>
      </c>
      <c r="L143" s="28">
        <v>5</v>
      </c>
      <c r="M143" s="110">
        <v>604.9</v>
      </c>
      <c r="N143" s="111">
        <v>441.9</v>
      </c>
      <c r="O143" s="111">
        <v>163</v>
      </c>
      <c r="P143" s="83">
        <f t="shared" si="16"/>
        <v>33269.5</v>
      </c>
      <c r="Q143" s="83">
        <v>0</v>
      </c>
      <c r="R143" s="83">
        <f t="shared" si="12"/>
        <v>33269.5</v>
      </c>
      <c r="S143" s="112">
        <v>55</v>
      </c>
    </row>
    <row r="144" spans="1:19" ht="25.5" x14ac:dyDescent="0.25">
      <c r="A144" s="90">
        <v>96</v>
      </c>
      <c r="B144" s="105" t="s">
        <v>294</v>
      </c>
      <c r="C144" s="28">
        <v>34</v>
      </c>
      <c r="D144" s="106">
        <v>42384</v>
      </c>
      <c r="E144" s="79" t="s">
        <v>187</v>
      </c>
      <c r="F144" s="79" t="s">
        <v>188</v>
      </c>
      <c r="G144" s="107">
        <v>18</v>
      </c>
      <c r="H144" s="107">
        <v>18</v>
      </c>
      <c r="I144" s="108">
        <v>354.4</v>
      </c>
      <c r="J144" s="109">
        <v>11</v>
      </c>
      <c r="K144" s="28">
        <v>9</v>
      </c>
      <c r="L144" s="28">
        <v>2</v>
      </c>
      <c r="M144" s="110">
        <v>354.4</v>
      </c>
      <c r="N144" s="111">
        <v>285.3</v>
      </c>
      <c r="O144" s="111">
        <v>69.099999999999994</v>
      </c>
      <c r="P144" s="83">
        <f t="shared" si="16"/>
        <v>19492</v>
      </c>
      <c r="Q144" s="83">
        <v>0</v>
      </c>
      <c r="R144" s="83">
        <f t="shared" si="12"/>
        <v>19492</v>
      </c>
      <c r="S144" s="112">
        <v>55</v>
      </c>
    </row>
    <row r="145" spans="1:19" ht="25.5" x14ac:dyDescent="0.25">
      <c r="A145" s="90">
        <v>97</v>
      </c>
      <c r="B145" s="132" t="s">
        <v>295</v>
      </c>
      <c r="C145" s="28">
        <v>35</v>
      </c>
      <c r="D145" s="106">
        <v>42384</v>
      </c>
      <c r="E145" s="79" t="s">
        <v>187</v>
      </c>
      <c r="F145" s="79" t="s">
        <v>188</v>
      </c>
      <c r="G145" s="107">
        <v>42</v>
      </c>
      <c r="H145" s="107">
        <v>42</v>
      </c>
      <c r="I145" s="108">
        <v>543.5</v>
      </c>
      <c r="J145" s="109">
        <v>18</v>
      </c>
      <c r="K145" s="28">
        <v>11</v>
      </c>
      <c r="L145" s="28">
        <v>7</v>
      </c>
      <c r="M145" s="110">
        <v>543.5</v>
      </c>
      <c r="N145" s="111">
        <v>360.3</v>
      </c>
      <c r="O145" s="111">
        <v>183.2</v>
      </c>
      <c r="P145" s="83">
        <f t="shared" si="16"/>
        <v>29892.5</v>
      </c>
      <c r="Q145" s="83">
        <v>0</v>
      </c>
      <c r="R145" s="83">
        <f t="shared" si="12"/>
        <v>29892.5</v>
      </c>
      <c r="S145" s="112">
        <v>55</v>
      </c>
    </row>
    <row r="146" spans="1:19" ht="25.5" x14ac:dyDescent="0.25">
      <c r="A146" s="90">
        <v>98</v>
      </c>
      <c r="B146" s="132" t="s">
        <v>296</v>
      </c>
      <c r="C146" s="28">
        <v>321</v>
      </c>
      <c r="D146" s="106">
        <v>42410</v>
      </c>
      <c r="E146" s="79" t="s">
        <v>187</v>
      </c>
      <c r="F146" s="79" t="s">
        <v>188</v>
      </c>
      <c r="G146" s="107">
        <v>27</v>
      </c>
      <c r="H146" s="107">
        <v>27</v>
      </c>
      <c r="I146" s="108">
        <v>425.7</v>
      </c>
      <c r="J146" s="109">
        <v>12</v>
      </c>
      <c r="K146" s="28">
        <v>8</v>
      </c>
      <c r="L146" s="28">
        <v>4</v>
      </c>
      <c r="M146" s="110">
        <v>425.7</v>
      </c>
      <c r="N146" s="111">
        <v>254.3</v>
      </c>
      <c r="O146" s="111">
        <v>171.4</v>
      </c>
      <c r="P146" s="83">
        <f t="shared" si="16"/>
        <v>23413.5</v>
      </c>
      <c r="Q146" s="83">
        <v>0</v>
      </c>
      <c r="R146" s="83">
        <f t="shared" si="12"/>
        <v>23413.5</v>
      </c>
      <c r="S146" s="112">
        <v>55</v>
      </c>
    </row>
    <row r="147" spans="1:19" ht="25.5" x14ac:dyDescent="0.25">
      <c r="A147" s="90">
        <v>99</v>
      </c>
      <c r="B147" s="105" t="s">
        <v>297</v>
      </c>
      <c r="C147" s="28">
        <v>322</v>
      </c>
      <c r="D147" s="106">
        <v>42410</v>
      </c>
      <c r="E147" s="79" t="s">
        <v>187</v>
      </c>
      <c r="F147" s="79" t="s">
        <v>188</v>
      </c>
      <c r="G147" s="107">
        <v>51</v>
      </c>
      <c r="H147" s="107">
        <v>51</v>
      </c>
      <c r="I147" s="108">
        <v>1150.5999999999999</v>
      </c>
      <c r="J147" s="109">
        <v>24</v>
      </c>
      <c r="K147" s="28">
        <v>17</v>
      </c>
      <c r="L147" s="28">
        <v>7</v>
      </c>
      <c r="M147" s="110">
        <v>884.1</v>
      </c>
      <c r="N147" s="111">
        <v>506.2</v>
      </c>
      <c r="O147" s="111">
        <v>377.9</v>
      </c>
      <c r="P147" s="83">
        <f t="shared" si="16"/>
        <v>48625.5</v>
      </c>
      <c r="Q147" s="83">
        <v>0</v>
      </c>
      <c r="R147" s="83">
        <f t="shared" si="12"/>
        <v>48625.5</v>
      </c>
      <c r="S147" s="112">
        <v>55</v>
      </c>
    </row>
    <row r="148" spans="1:19" ht="25.5" x14ac:dyDescent="0.25">
      <c r="A148" s="90">
        <v>100</v>
      </c>
      <c r="B148" s="132" t="s">
        <v>298</v>
      </c>
      <c r="C148" s="28">
        <v>713</v>
      </c>
      <c r="D148" s="106" t="s">
        <v>299</v>
      </c>
      <c r="E148" s="79" t="s">
        <v>187</v>
      </c>
      <c r="F148" s="79" t="s">
        <v>188</v>
      </c>
      <c r="G148" s="107">
        <v>36</v>
      </c>
      <c r="H148" s="107">
        <v>36</v>
      </c>
      <c r="I148" s="108">
        <v>591.6</v>
      </c>
      <c r="J148" s="109">
        <v>19</v>
      </c>
      <c r="K148" s="28">
        <v>15</v>
      </c>
      <c r="L148" s="28">
        <v>4</v>
      </c>
      <c r="M148" s="110">
        <v>569.20000000000005</v>
      </c>
      <c r="N148" s="111">
        <v>437.1</v>
      </c>
      <c r="O148" s="111">
        <v>132.1</v>
      </c>
      <c r="P148" s="83">
        <f t="shared" si="16"/>
        <v>31306.000000000004</v>
      </c>
      <c r="Q148" s="83">
        <v>0</v>
      </c>
      <c r="R148" s="83">
        <f t="shared" si="12"/>
        <v>31306.000000000004</v>
      </c>
      <c r="S148" s="112">
        <v>55</v>
      </c>
    </row>
    <row r="149" spans="1:19" ht="25.5" x14ac:dyDescent="0.25">
      <c r="A149" s="90">
        <v>101</v>
      </c>
      <c r="B149" s="105" t="s">
        <v>300</v>
      </c>
      <c r="C149" s="28">
        <v>834</v>
      </c>
      <c r="D149" s="106">
        <v>42464</v>
      </c>
      <c r="E149" s="79" t="s">
        <v>187</v>
      </c>
      <c r="F149" s="79" t="s">
        <v>188</v>
      </c>
      <c r="G149" s="107">
        <v>28</v>
      </c>
      <c r="H149" s="107">
        <v>28</v>
      </c>
      <c r="I149" s="108">
        <v>481.9</v>
      </c>
      <c r="J149" s="109">
        <v>10</v>
      </c>
      <c r="K149" s="28">
        <v>8</v>
      </c>
      <c r="L149" s="28">
        <v>2</v>
      </c>
      <c r="M149" s="110">
        <v>310.89999999999998</v>
      </c>
      <c r="N149" s="111">
        <v>233.6</v>
      </c>
      <c r="O149" s="111">
        <v>77.3</v>
      </c>
      <c r="P149" s="83">
        <f t="shared" si="16"/>
        <v>17099.5</v>
      </c>
      <c r="Q149" s="83">
        <v>0</v>
      </c>
      <c r="R149" s="83">
        <f t="shared" si="12"/>
        <v>17099.5</v>
      </c>
      <c r="S149" s="112">
        <v>55</v>
      </c>
    </row>
    <row r="150" spans="1:19" ht="25.5" x14ac:dyDescent="0.25">
      <c r="A150" s="90">
        <v>102</v>
      </c>
      <c r="B150" s="105" t="s">
        <v>301</v>
      </c>
      <c r="C150" s="28">
        <v>835</v>
      </c>
      <c r="D150" s="106">
        <v>42464</v>
      </c>
      <c r="E150" s="79" t="s">
        <v>187</v>
      </c>
      <c r="F150" s="79" t="s">
        <v>188</v>
      </c>
      <c r="G150" s="107">
        <v>34</v>
      </c>
      <c r="H150" s="107">
        <v>34</v>
      </c>
      <c r="I150" s="108">
        <v>528.1</v>
      </c>
      <c r="J150" s="109">
        <v>15</v>
      </c>
      <c r="K150" s="28">
        <v>8</v>
      </c>
      <c r="L150" s="28">
        <v>7</v>
      </c>
      <c r="M150" s="110">
        <v>528.1</v>
      </c>
      <c r="N150" s="111">
        <v>264.10000000000002</v>
      </c>
      <c r="O150" s="111">
        <v>264</v>
      </c>
      <c r="P150" s="83">
        <f t="shared" si="16"/>
        <v>29045.5</v>
      </c>
      <c r="Q150" s="83">
        <v>0</v>
      </c>
      <c r="R150" s="83">
        <f t="shared" si="12"/>
        <v>29045.5</v>
      </c>
      <c r="S150" s="112">
        <v>55</v>
      </c>
    </row>
    <row r="151" spans="1:19" ht="25.5" x14ac:dyDescent="0.25">
      <c r="A151" s="90">
        <v>103</v>
      </c>
      <c r="B151" s="132" t="s">
        <v>302</v>
      </c>
      <c r="C151" s="28">
        <v>836</v>
      </c>
      <c r="D151" s="106">
        <v>42464</v>
      </c>
      <c r="E151" s="79" t="s">
        <v>187</v>
      </c>
      <c r="F151" s="79" t="s">
        <v>188</v>
      </c>
      <c r="G151" s="107">
        <v>16</v>
      </c>
      <c r="H151" s="107">
        <v>16</v>
      </c>
      <c r="I151" s="108">
        <v>507.5</v>
      </c>
      <c r="J151" s="109">
        <v>8</v>
      </c>
      <c r="K151" s="28">
        <v>5</v>
      </c>
      <c r="L151" s="28">
        <v>3</v>
      </c>
      <c r="M151" s="110">
        <v>340.4</v>
      </c>
      <c r="N151" s="111">
        <v>206.6</v>
      </c>
      <c r="O151" s="111">
        <v>133.80000000000001</v>
      </c>
      <c r="P151" s="83">
        <f t="shared" si="16"/>
        <v>18722</v>
      </c>
      <c r="Q151" s="83">
        <v>0</v>
      </c>
      <c r="R151" s="83">
        <f t="shared" si="12"/>
        <v>18722</v>
      </c>
      <c r="S151" s="112">
        <v>55</v>
      </c>
    </row>
    <row r="152" spans="1:19" ht="25.5" x14ac:dyDescent="0.25">
      <c r="A152" s="90">
        <v>104</v>
      </c>
      <c r="B152" s="132" t="s">
        <v>303</v>
      </c>
      <c r="C152" s="28">
        <v>837</v>
      </c>
      <c r="D152" s="106">
        <v>42464</v>
      </c>
      <c r="E152" s="79" t="s">
        <v>187</v>
      </c>
      <c r="F152" s="79" t="s">
        <v>188</v>
      </c>
      <c r="G152" s="107">
        <v>23</v>
      </c>
      <c r="H152" s="107">
        <v>23</v>
      </c>
      <c r="I152" s="108">
        <v>419.3</v>
      </c>
      <c r="J152" s="109">
        <v>11</v>
      </c>
      <c r="K152" s="28">
        <v>9</v>
      </c>
      <c r="L152" s="28">
        <v>2</v>
      </c>
      <c r="M152" s="110">
        <v>419.3</v>
      </c>
      <c r="N152" s="111">
        <v>327</v>
      </c>
      <c r="O152" s="111">
        <v>92.3</v>
      </c>
      <c r="P152" s="83">
        <f t="shared" si="16"/>
        <v>23061.5</v>
      </c>
      <c r="Q152" s="83">
        <v>0</v>
      </c>
      <c r="R152" s="83">
        <f t="shared" si="12"/>
        <v>23061.5</v>
      </c>
      <c r="S152" s="112">
        <v>55</v>
      </c>
    </row>
    <row r="153" spans="1:19" x14ac:dyDescent="0.25">
      <c r="A153" s="90">
        <v>105</v>
      </c>
      <c r="B153" s="160" t="s">
        <v>304</v>
      </c>
      <c r="C153" s="161">
        <v>936</v>
      </c>
      <c r="D153" s="106">
        <v>42472</v>
      </c>
      <c r="E153" s="79" t="s">
        <v>187</v>
      </c>
      <c r="F153" s="79" t="s">
        <v>188</v>
      </c>
      <c r="G153" s="107">
        <v>29</v>
      </c>
      <c r="H153" s="107">
        <v>29</v>
      </c>
      <c r="I153" s="108">
        <v>526.1</v>
      </c>
      <c r="J153" s="109">
        <v>16</v>
      </c>
      <c r="K153" s="28">
        <v>12</v>
      </c>
      <c r="L153" s="28">
        <v>4</v>
      </c>
      <c r="M153" s="110">
        <v>501.1</v>
      </c>
      <c r="N153" s="111">
        <v>365.6</v>
      </c>
      <c r="O153" s="111">
        <v>135.5</v>
      </c>
      <c r="P153" s="83">
        <f t="shared" si="16"/>
        <v>27560.5</v>
      </c>
      <c r="Q153" s="83">
        <v>0</v>
      </c>
      <c r="R153" s="83">
        <f t="shared" si="12"/>
        <v>27560.5</v>
      </c>
      <c r="S153" s="112">
        <v>55</v>
      </c>
    </row>
    <row r="154" spans="1:19" ht="38.25" x14ac:dyDescent="0.25">
      <c r="A154" s="71">
        <v>106</v>
      </c>
      <c r="B154" s="132" t="s">
        <v>305</v>
      </c>
      <c r="C154" s="28">
        <v>935</v>
      </c>
      <c r="D154" s="106">
        <v>42472</v>
      </c>
      <c r="E154" s="79" t="s">
        <v>187</v>
      </c>
      <c r="F154" s="79" t="s">
        <v>188</v>
      </c>
      <c r="G154" s="107">
        <v>16</v>
      </c>
      <c r="H154" s="107">
        <v>16</v>
      </c>
      <c r="I154" s="108">
        <v>514.5</v>
      </c>
      <c r="J154" s="109">
        <v>7</v>
      </c>
      <c r="K154" s="28">
        <v>1</v>
      </c>
      <c r="L154" s="28">
        <v>6</v>
      </c>
      <c r="M154" s="110">
        <v>377.2</v>
      </c>
      <c r="N154" s="111">
        <v>50.8</v>
      </c>
      <c r="O154" s="111">
        <v>326.2</v>
      </c>
      <c r="P154" s="83">
        <f t="shared" si="16"/>
        <v>20746</v>
      </c>
      <c r="Q154" s="83">
        <v>0</v>
      </c>
      <c r="R154" s="83">
        <f t="shared" si="12"/>
        <v>20746</v>
      </c>
      <c r="S154" s="112">
        <v>55</v>
      </c>
    </row>
    <row r="155" spans="1:19" ht="25.5" x14ac:dyDescent="0.25">
      <c r="A155" s="90">
        <v>107</v>
      </c>
      <c r="B155" s="105" t="s">
        <v>306</v>
      </c>
      <c r="C155" s="161">
        <v>1148</v>
      </c>
      <c r="D155" s="162">
        <v>42489</v>
      </c>
      <c r="E155" s="79" t="s">
        <v>187</v>
      </c>
      <c r="F155" s="79" t="s">
        <v>188</v>
      </c>
      <c r="G155" s="107">
        <v>22</v>
      </c>
      <c r="H155" s="107">
        <v>22</v>
      </c>
      <c r="I155" s="108">
        <v>420.5</v>
      </c>
      <c r="J155" s="109">
        <v>10</v>
      </c>
      <c r="K155" s="28">
        <v>6</v>
      </c>
      <c r="L155" s="28">
        <v>4</v>
      </c>
      <c r="M155" s="110">
        <v>420.5</v>
      </c>
      <c r="N155" s="111">
        <v>218.9</v>
      </c>
      <c r="O155" s="111">
        <v>200.6</v>
      </c>
      <c r="P155" s="83">
        <f t="shared" si="16"/>
        <v>23127.5</v>
      </c>
      <c r="Q155" s="83">
        <v>0</v>
      </c>
      <c r="R155" s="83">
        <f t="shared" si="12"/>
        <v>23127.5</v>
      </c>
      <c r="S155" s="112">
        <v>55</v>
      </c>
    </row>
    <row r="156" spans="1:19" ht="25.5" x14ac:dyDescent="0.25">
      <c r="A156" s="71">
        <v>108</v>
      </c>
      <c r="B156" s="145" t="s">
        <v>307</v>
      </c>
      <c r="C156" s="161">
        <v>1554</v>
      </c>
      <c r="D156" s="162">
        <v>42523</v>
      </c>
      <c r="E156" s="79" t="s">
        <v>187</v>
      </c>
      <c r="F156" s="79" t="s">
        <v>188</v>
      </c>
      <c r="G156" s="107">
        <v>43</v>
      </c>
      <c r="H156" s="107">
        <v>43</v>
      </c>
      <c r="I156" s="108">
        <v>571.4</v>
      </c>
      <c r="J156" s="109">
        <v>15</v>
      </c>
      <c r="K156" s="28">
        <v>10</v>
      </c>
      <c r="L156" s="28">
        <v>5</v>
      </c>
      <c r="M156" s="110">
        <v>571.4</v>
      </c>
      <c r="N156" s="111">
        <v>243.3</v>
      </c>
      <c r="O156" s="111">
        <v>328.1</v>
      </c>
      <c r="P156" s="83">
        <f t="shared" si="16"/>
        <v>31427</v>
      </c>
      <c r="Q156" s="83">
        <v>0</v>
      </c>
      <c r="R156" s="83">
        <f t="shared" si="12"/>
        <v>31427</v>
      </c>
      <c r="S156" s="112">
        <v>55</v>
      </c>
    </row>
    <row r="157" spans="1:19" ht="25.5" x14ac:dyDescent="0.25">
      <c r="A157" s="90">
        <v>109</v>
      </c>
      <c r="B157" s="105" t="s">
        <v>308</v>
      </c>
      <c r="C157" s="161">
        <v>1555</v>
      </c>
      <c r="D157" s="162">
        <v>42523</v>
      </c>
      <c r="E157" s="79" t="s">
        <v>187</v>
      </c>
      <c r="F157" s="79" t="s">
        <v>188</v>
      </c>
      <c r="G157" s="107">
        <v>33</v>
      </c>
      <c r="H157" s="107">
        <v>33</v>
      </c>
      <c r="I157" s="108">
        <v>500.9</v>
      </c>
      <c r="J157" s="109">
        <v>16</v>
      </c>
      <c r="K157" s="28">
        <v>7</v>
      </c>
      <c r="L157" s="28">
        <v>9</v>
      </c>
      <c r="M157" s="110">
        <v>500.9</v>
      </c>
      <c r="N157" s="111">
        <v>214.8</v>
      </c>
      <c r="O157" s="111">
        <v>286.10000000000002</v>
      </c>
      <c r="P157" s="83">
        <f t="shared" si="16"/>
        <v>27549.5</v>
      </c>
      <c r="Q157" s="83">
        <v>0</v>
      </c>
      <c r="R157" s="83">
        <f t="shared" si="12"/>
        <v>27549.5</v>
      </c>
      <c r="S157" s="112">
        <v>55</v>
      </c>
    </row>
    <row r="158" spans="1:19" ht="25.5" x14ac:dyDescent="0.25">
      <c r="A158" s="71">
        <v>110</v>
      </c>
      <c r="B158" s="105" t="s">
        <v>309</v>
      </c>
      <c r="C158" s="161">
        <v>2007</v>
      </c>
      <c r="D158" s="162">
        <v>42557</v>
      </c>
      <c r="E158" s="79" t="s">
        <v>187</v>
      </c>
      <c r="F158" s="79" t="s">
        <v>188</v>
      </c>
      <c r="G158" s="107">
        <v>25</v>
      </c>
      <c r="H158" s="107">
        <v>25</v>
      </c>
      <c r="I158" s="108">
        <v>422.2</v>
      </c>
      <c r="J158" s="109">
        <v>12</v>
      </c>
      <c r="K158" s="28">
        <v>4</v>
      </c>
      <c r="L158" s="28">
        <v>8</v>
      </c>
      <c r="M158" s="110">
        <v>371.8</v>
      </c>
      <c r="N158" s="111">
        <v>151.80000000000001</v>
      </c>
      <c r="O158" s="111">
        <v>220</v>
      </c>
      <c r="P158" s="83">
        <f t="shared" si="16"/>
        <v>20449</v>
      </c>
      <c r="Q158" s="83">
        <v>0</v>
      </c>
      <c r="R158" s="83">
        <f t="shared" si="12"/>
        <v>20449</v>
      </c>
      <c r="S158" s="112">
        <v>55</v>
      </c>
    </row>
    <row r="159" spans="1:19" ht="25.5" x14ac:dyDescent="0.25">
      <c r="A159" s="90">
        <v>111</v>
      </c>
      <c r="B159" s="105" t="s">
        <v>310</v>
      </c>
      <c r="C159" s="161">
        <v>2067</v>
      </c>
      <c r="D159" s="162">
        <v>42562</v>
      </c>
      <c r="E159" s="79" t="s">
        <v>187</v>
      </c>
      <c r="F159" s="79" t="s">
        <v>188</v>
      </c>
      <c r="G159" s="107">
        <v>34</v>
      </c>
      <c r="H159" s="107">
        <v>34</v>
      </c>
      <c r="I159" s="108">
        <v>502.7</v>
      </c>
      <c r="J159" s="109">
        <v>15</v>
      </c>
      <c r="K159" s="28">
        <v>11</v>
      </c>
      <c r="L159" s="28">
        <v>4</v>
      </c>
      <c r="M159" s="110">
        <v>476.6</v>
      </c>
      <c r="N159" s="111">
        <v>343.1</v>
      </c>
      <c r="O159" s="111">
        <v>133.5</v>
      </c>
      <c r="P159" s="83">
        <f t="shared" si="16"/>
        <v>26213</v>
      </c>
      <c r="Q159" s="83">
        <v>0</v>
      </c>
      <c r="R159" s="83">
        <f t="shared" si="12"/>
        <v>26213</v>
      </c>
      <c r="S159" s="112">
        <v>55</v>
      </c>
    </row>
    <row r="160" spans="1:19" ht="25.5" x14ac:dyDescent="0.25">
      <c r="A160" s="71">
        <v>112</v>
      </c>
      <c r="B160" s="105" t="s">
        <v>311</v>
      </c>
      <c r="C160" s="161">
        <v>2065</v>
      </c>
      <c r="D160" s="162">
        <v>42562</v>
      </c>
      <c r="E160" s="79" t="s">
        <v>187</v>
      </c>
      <c r="F160" s="79" t="s">
        <v>188</v>
      </c>
      <c r="G160" s="107">
        <v>24</v>
      </c>
      <c r="H160" s="107">
        <v>24</v>
      </c>
      <c r="I160" s="108">
        <v>409.7</v>
      </c>
      <c r="J160" s="109">
        <v>10</v>
      </c>
      <c r="K160" s="28">
        <v>4</v>
      </c>
      <c r="L160" s="28">
        <v>6</v>
      </c>
      <c r="M160" s="110">
        <v>409.7</v>
      </c>
      <c r="N160" s="111">
        <v>131.1</v>
      </c>
      <c r="O160" s="111">
        <v>278.60000000000002</v>
      </c>
      <c r="P160" s="83">
        <f t="shared" si="16"/>
        <v>22533.5</v>
      </c>
      <c r="Q160" s="83">
        <v>0</v>
      </c>
      <c r="R160" s="83">
        <f t="shared" si="12"/>
        <v>22533.5</v>
      </c>
      <c r="S160" s="112">
        <v>55</v>
      </c>
    </row>
    <row r="161" spans="1:19" ht="25.5" x14ac:dyDescent="0.25">
      <c r="A161" s="90">
        <v>113</v>
      </c>
      <c r="B161" s="105" t="s">
        <v>312</v>
      </c>
      <c r="C161" s="161">
        <v>2066</v>
      </c>
      <c r="D161" s="162">
        <v>42562</v>
      </c>
      <c r="E161" s="79" t="s">
        <v>187</v>
      </c>
      <c r="F161" s="79" t="s">
        <v>188</v>
      </c>
      <c r="G161" s="107">
        <v>16</v>
      </c>
      <c r="H161" s="107">
        <v>16</v>
      </c>
      <c r="I161" s="108">
        <v>414.7</v>
      </c>
      <c r="J161" s="109">
        <v>11</v>
      </c>
      <c r="K161" s="28">
        <v>9</v>
      </c>
      <c r="L161" s="28">
        <v>2</v>
      </c>
      <c r="M161" s="110">
        <v>414.7</v>
      </c>
      <c r="N161" s="111">
        <v>320.60000000000002</v>
      </c>
      <c r="O161" s="111">
        <v>94.1</v>
      </c>
      <c r="P161" s="83">
        <f t="shared" si="16"/>
        <v>22808.5</v>
      </c>
      <c r="Q161" s="83">
        <v>0</v>
      </c>
      <c r="R161" s="83">
        <f t="shared" si="12"/>
        <v>22808.5</v>
      </c>
      <c r="S161" s="112">
        <v>55</v>
      </c>
    </row>
    <row r="162" spans="1:19" ht="25.5" x14ac:dyDescent="0.25">
      <c r="A162" s="71">
        <v>114</v>
      </c>
      <c r="B162" s="105" t="s">
        <v>313</v>
      </c>
      <c r="C162" s="161">
        <v>2100</v>
      </c>
      <c r="D162" s="162">
        <v>42197</v>
      </c>
      <c r="E162" s="79" t="s">
        <v>187</v>
      </c>
      <c r="F162" s="79" t="s">
        <v>188</v>
      </c>
      <c r="G162" s="107">
        <v>34</v>
      </c>
      <c r="H162" s="107">
        <v>34</v>
      </c>
      <c r="I162" s="108">
        <v>517.9</v>
      </c>
      <c r="J162" s="109">
        <v>16</v>
      </c>
      <c r="K162" s="28">
        <v>24</v>
      </c>
      <c r="L162" s="28">
        <v>10</v>
      </c>
      <c r="M162" s="110">
        <v>504.4</v>
      </c>
      <c r="N162" s="111">
        <v>367.8</v>
      </c>
      <c r="O162" s="111">
        <v>136.6</v>
      </c>
      <c r="P162" s="83">
        <f t="shared" si="16"/>
        <v>27742</v>
      </c>
      <c r="Q162" s="83">
        <v>0</v>
      </c>
      <c r="R162" s="83">
        <f t="shared" si="12"/>
        <v>27742</v>
      </c>
      <c r="S162" s="112">
        <v>55</v>
      </c>
    </row>
    <row r="163" spans="1:19" x14ac:dyDescent="0.25">
      <c r="A163" s="379" t="s">
        <v>314</v>
      </c>
      <c r="B163" s="380"/>
      <c r="C163" s="380"/>
      <c r="D163" s="380"/>
      <c r="E163" s="380"/>
      <c r="F163" s="381"/>
      <c r="G163" s="97" t="s">
        <v>103</v>
      </c>
      <c r="H163" s="97">
        <f>SUM(H49:H162)</f>
        <v>3463</v>
      </c>
      <c r="I163" s="163" t="s">
        <v>103</v>
      </c>
      <c r="J163" s="164">
        <f t="shared" ref="J163:O163" si="17">SUM(J49:J162)</f>
        <v>1557</v>
      </c>
      <c r="K163" s="41">
        <f t="shared" si="17"/>
        <v>999</v>
      </c>
      <c r="L163" s="41">
        <f t="shared" si="17"/>
        <v>576</v>
      </c>
      <c r="M163" s="163">
        <f t="shared" si="17"/>
        <v>52505.899999999987</v>
      </c>
      <c r="N163" s="163">
        <f t="shared" si="17"/>
        <v>31784.599999999991</v>
      </c>
      <c r="O163" s="163">
        <f t="shared" si="17"/>
        <v>20717.099999999991</v>
      </c>
      <c r="P163" s="40">
        <f>SUM(P49:P162)</f>
        <v>2885509</v>
      </c>
      <c r="Q163" s="40">
        <f>SUM(Q49:Q142)</f>
        <v>228050</v>
      </c>
      <c r="R163" s="40">
        <f>P163-Q163</f>
        <v>2657459</v>
      </c>
      <c r="S163" s="100" t="s">
        <v>103</v>
      </c>
    </row>
    <row r="164" spans="1:19" x14ac:dyDescent="0.25">
      <c r="A164" s="379" t="s">
        <v>123</v>
      </c>
      <c r="B164" s="380"/>
      <c r="C164" s="380"/>
      <c r="D164" s="380"/>
      <c r="E164" s="380"/>
      <c r="F164" s="381"/>
      <c r="G164" s="97" t="s">
        <v>103</v>
      </c>
      <c r="H164" s="97">
        <f>H163+H47+H37+H24</f>
        <v>3966</v>
      </c>
      <c r="I164" s="163" t="s">
        <v>103</v>
      </c>
      <c r="J164" s="164">
        <f t="shared" ref="J164:Q164" si="18">J163+J47+J37+J24</f>
        <v>1786</v>
      </c>
      <c r="K164" s="41">
        <f t="shared" si="18"/>
        <v>1127</v>
      </c>
      <c r="L164" s="41">
        <f t="shared" si="18"/>
        <v>677</v>
      </c>
      <c r="M164" s="163">
        <f t="shared" si="18"/>
        <v>60270.899999999987</v>
      </c>
      <c r="N164" s="163">
        <f t="shared" si="18"/>
        <v>35705.299999999996</v>
      </c>
      <c r="O164" s="163">
        <f t="shared" si="18"/>
        <v>24228.399999999991</v>
      </c>
      <c r="P164" s="163">
        <f>P163+P47+P37+P24</f>
        <v>3299226.6</v>
      </c>
      <c r="Q164" s="40">
        <f t="shared" si="18"/>
        <v>636585.79999999993</v>
      </c>
      <c r="R164" s="40">
        <f>R163+R47+R37+R24</f>
        <v>2662700.7999999998</v>
      </c>
      <c r="S164" s="100" t="s">
        <v>103</v>
      </c>
    </row>
    <row r="165" spans="1:19" x14ac:dyDescent="0.25">
      <c r="A165" s="165"/>
      <c r="B165" s="166"/>
      <c r="C165" s="167"/>
      <c r="D165" s="168"/>
      <c r="E165" s="169"/>
      <c r="F165" s="168"/>
      <c r="G165" s="169"/>
      <c r="H165" s="169"/>
      <c r="I165" s="170"/>
      <c r="J165" s="171"/>
      <c r="K165" s="172"/>
      <c r="L165" s="172"/>
      <c r="M165" s="172"/>
      <c r="N165" s="172"/>
      <c r="O165" s="172"/>
      <c r="P165" s="170"/>
      <c r="Q165" s="172"/>
      <c r="R165" s="172"/>
      <c r="S165" s="170"/>
    </row>
    <row r="166" spans="1:19" x14ac:dyDescent="0.25">
      <c r="A166" s="165"/>
      <c r="B166" s="166"/>
      <c r="C166" s="167"/>
      <c r="D166" s="168"/>
      <c r="E166" s="169"/>
      <c r="F166" s="168"/>
      <c r="G166" s="169"/>
      <c r="H166" s="169" t="s">
        <v>315</v>
      </c>
      <c r="I166" s="170"/>
      <c r="J166" s="171"/>
      <c r="K166" s="172"/>
      <c r="L166" s="172"/>
      <c r="M166" s="172"/>
      <c r="N166" s="172"/>
      <c r="O166" s="172"/>
      <c r="P166" s="170"/>
      <c r="Q166" s="172"/>
      <c r="R166" s="172"/>
      <c r="S166" s="170"/>
    </row>
  </sheetData>
  <mergeCells count="32">
    <mergeCell ref="A6:S6"/>
    <mergeCell ref="A7:A12"/>
    <mergeCell ref="B7:B12"/>
    <mergeCell ref="C7:D8"/>
    <mergeCell ref="E7:E12"/>
    <mergeCell ref="F7:F12"/>
    <mergeCell ref="G7:G11"/>
    <mergeCell ref="H7:H11"/>
    <mergeCell ref="I7:I11"/>
    <mergeCell ref="J7:L7"/>
    <mergeCell ref="N9:N11"/>
    <mergeCell ref="O9:O11"/>
    <mergeCell ref="M7:O7"/>
    <mergeCell ref="P7:R7"/>
    <mergeCell ref="S7:S11"/>
    <mergeCell ref="M8:M11"/>
    <mergeCell ref="N8:O8"/>
    <mergeCell ref="P8:P11"/>
    <mergeCell ref="Q8:Q11"/>
    <mergeCell ref="R8:R11"/>
    <mergeCell ref="A164:F164"/>
    <mergeCell ref="C9:C12"/>
    <mergeCell ref="D9:D12"/>
    <mergeCell ref="K9:K11"/>
    <mergeCell ref="L9:L11"/>
    <mergeCell ref="J8:J11"/>
    <mergeCell ref="K8:L8"/>
    <mergeCell ref="A14:C14"/>
    <mergeCell ref="B25:C25"/>
    <mergeCell ref="B37:F37"/>
    <mergeCell ref="B47:F47"/>
    <mergeCell ref="A163:F16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5"/>
  <sheetViews>
    <sheetView workbookViewId="0">
      <selection activeCell="L4" sqref="L4"/>
    </sheetView>
  </sheetViews>
  <sheetFormatPr defaultRowHeight="15" x14ac:dyDescent="0.25"/>
  <cols>
    <col min="2" max="2" width="23" customWidth="1"/>
  </cols>
  <sheetData>
    <row r="1" spans="1:14" ht="18.75" x14ac:dyDescent="0.3">
      <c r="A1" s="173"/>
      <c r="B1" s="174"/>
      <c r="C1" s="175"/>
      <c r="D1" s="175"/>
      <c r="E1" s="175"/>
      <c r="F1" s="175"/>
      <c r="G1" s="175"/>
      <c r="H1" s="175"/>
      <c r="I1" s="175"/>
      <c r="J1" s="176"/>
      <c r="K1" s="68"/>
      <c r="L1" s="69" t="s">
        <v>316</v>
      </c>
      <c r="M1" s="68"/>
      <c r="N1" s="177"/>
    </row>
    <row r="2" spans="1:14" ht="18.75" x14ac:dyDescent="0.3">
      <c r="A2" s="173"/>
      <c r="B2" s="174"/>
      <c r="C2" s="175"/>
      <c r="D2" s="175"/>
      <c r="E2" s="175"/>
      <c r="F2" s="175"/>
      <c r="G2" s="175"/>
      <c r="H2" s="175"/>
      <c r="I2" s="175"/>
      <c r="J2" s="177"/>
      <c r="K2" s="68"/>
      <c r="L2" s="69" t="s">
        <v>41</v>
      </c>
      <c r="M2" s="68"/>
      <c r="N2" s="177"/>
    </row>
    <row r="3" spans="1:14" ht="18.75" x14ac:dyDescent="0.3">
      <c r="A3" s="173"/>
      <c r="B3" s="174"/>
      <c r="C3" s="175"/>
      <c r="D3" s="175"/>
      <c r="E3" s="175"/>
      <c r="F3" s="178"/>
      <c r="G3" s="178"/>
      <c r="H3" s="178"/>
      <c r="I3" s="178"/>
      <c r="J3" s="178"/>
      <c r="K3" s="68"/>
      <c r="L3" s="69" t="s">
        <v>42</v>
      </c>
      <c r="M3" s="68"/>
      <c r="N3" s="177"/>
    </row>
    <row r="4" spans="1:14" ht="18.75" x14ac:dyDescent="0.3">
      <c r="A4" s="173"/>
      <c r="B4" s="174"/>
      <c r="C4" s="175"/>
      <c r="D4" s="175"/>
      <c r="E4" s="175"/>
      <c r="F4" s="175"/>
      <c r="G4" s="175"/>
      <c r="H4" s="175"/>
      <c r="I4" s="175"/>
      <c r="J4" s="176"/>
      <c r="K4" s="68"/>
      <c r="L4" s="69" t="s">
        <v>608</v>
      </c>
      <c r="M4" s="68"/>
      <c r="N4" s="177"/>
    </row>
    <row r="6" spans="1:14" ht="18.75" x14ac:dyDescent="0.25">
      <c r="A6" s="409" t="s">
        <v>317</v>
      </c>
      <c r="B6" s="409"/>
      <c r="C6" s="409"/>
      <c r="D6" s="409"/>
      <c r="E6" s="409"/>
      <c r="F6" s="409"/>
      <c r="G6" s="409"/>
      <c r="H6" s="409"/>
      <c r="I6" s="409"/>
      <c r="J6" s="409"/>
      <c r="K6" s="409"/>
      <c r="L6" s="409"/>
      <c r="M6" s="409"/>
      <c r="N6" s="409"/>
    </row>
    <row r="7" spans="1:14" x14ac:dyDescent="0.25">
      <c r="A7" s="410" t="s">
        <v>45</v>
      </c>
      <c r="B7" s="410" t="s">
        <v>148</v>
      </c>
      <c r="C7" s="413" t="s">
        <v>318</v>
      </c>
      <c r="D7" s="414"/>
      <c r="E7" s="414"/>
      <c r="F7" s="415"/>
      <c r="G7" s="413" t="s">
        <v>319</v>
      </c>
      <c r="H7" s="415"/>
      <c r="I7" s="422" t="s">
        <v>153</v>
      </c>
      <c r="J7" s="422" t="s">
        <v>320</v>
      </c>
      <c r="K7" s="423" t="s">
        <v>154</v>
      </c>
      <c r="L7" s="423"/>
      <c r="M7" s="423"/>
      <c r="N7" s="422" t="s">
        <v>321</v>
      </c>
    </row>
    <row r="8" spans="1:14" x14ac:dyDescent="0.25">
      <c r="A8" s="411"/>
      <c r="B8" s="411"/>
      <c r="C8" s="416"/>
      <c r="D8" s="417"/>
      <c r="E8" s="417"/>
      <c r="F8" s="418"/>
      <c r="G8" s="416"/>
      <c r="H8" s="418"/>
      <c r="I8" s="404"/>
      <c r="J8" s="404"/>
      <c r="K8" s="404" t="s">
        <v>322</v>
      </c>
      <c r="L8" s="402" t="s">
        <v>323</v>
      </c>
      <c r="M8" s="404" t="s">
        <v>324</v>
      </c>
      <c r="N8" s="404"/>
    </row>
    <row r="9" spans="1:14" x14ac:dyDescent="0.25">
      <c r="A9" s="411"/>
      <c r="B9" s="411"/>
      <c r="C9" s="416"/>
      <c r="D9" s="417"/>
      <c r="E9" s="417"/>
      <c r="F9" s="418"/>
      <c r="G9" s="416"/>
      <c r="H9" s="418"/>
      <c r="I9" s="404"/>
      <c r="J9" s="404"/>
      <c r="K9" s="404"/>
      <c r="L9" s="402"/>
      <c r="M9" s="404"/>
      <c r="N9" s="404"/>
    </row>
    <row r="10" spans="1:14" x14ac:dyDescent="0.25">
      <c r="A10" s="411"/>
      <c r="B10" s="411"/>
      <c r="C10" s="419"/>
      <c r="D10" s="420"/>
      <c r="E10" s="420"/>
      <c r="F10" s="421"/>
      <c r="G10" s="419"/>
      <c r="H10" s="421"/>
      <c r="I10" s="404"/>
      <c r="J10" s="404"/>
      <c r="K10" s="404"/>
      <c r="L10" s="402"/>
      <c r="M10" s="404"/>
      <c r="N10" s="404"/>
    </row>
    <row r="11" spans="1:14" ht="36.75" x14ac:dyDescent="0.25">
      <c r="A11" s="411"/>
      <c r="B11" s="411"/>
      <c r="C11" s="179" t="s">
        <v>325</v>
      </c>
      <c r="D11" s="180" t="s">
        <v>326</v>
      </c>
      <c r="E11" s="181" t="s">
        <v>327</v>
      </c>
      <c r="F11" s="181" t="s">
        <v>328</v>
      </c>
      <c r="G11" s="182" t="s">
        <v>329</v>
      </c>
      <c r="H11" s="183" t="s">
        <v>330</v>
      </c>
      <c r="I11" s="405"/>
      <c r="J11" s="405"/>
      <c r="K11" s="405"/>
      <c r="L11" s="403"/>
      <c r="M11" s="405"/>
      <c r="N11" s="405"/>
    </row>
    <row r="12" spans="1:14" ht="24" x14ac:dyDescent="0.25">
      <c r="A12" s="412"/>
      <c r="B12" s="412"/>
      <c r="C12" s="184" t="s">
        <v>331</v>
      </c>
      <c r="D12" s="185" t="s">
        <v>332</v>
      </c>
      <c r="E12" s="186" t="s">
        <v>67</v>
      </c>
      <c r="F12" s="186" t="s">
        <v>66</v>
      </c>
      <c r="G12" s="187" t="s">
        <v>66</v>
      </c>
      <c r="H12" s="187" t="s">
        <v>66</v>
      </c>
      <c r="I12" s="186" t="s">
        <v>67</v>
      </c>
      <c r="J12" s="188" t="s">
        <v>67</v>
      </c>
      <c r="K12" s="188" t="s">
        <v>68</v>
      </c>
      <c r="L12" s="188" t="s">
        <v>68</v>
      </c>
      <c r="M12" s="188" t="s">
        <v>68</v>
      </c>
      <c r="N12" s="188" t="s">
        <v>333</v>
      </c>
    </row>
    <row r="13" spans="1:14" x14ac:dyDescent="0.25">
      <c r="A13" s="186">
        <v>1</v>
      </c>
      <c r="B13" s="186">
        <v>2</v>
      </c>
      <c r="C13" s="186">
        <v>3</v>
      </c>
      <c r="D13" s="186">
        <v>4</v>
      </c>
      <c r="E13" s="186">
        <v>5</v>
      </c>
      <c r="F13" s="186">
        <v>6</v>
      </c>
      <c r="G13" s="186">
        <v>7</v>
      </c>
      <c r="H13" s="186">
        <v>8</v>
      </c>
      <c r="I13" s="186">
        <v>9</v>
      </c>
      <c r="J13" s="186">
        <v>10</v>
      </c>
      <c r="K13" s="186">
        <v>11</v>
      </c>
      <c r="L13" s="186">
        <v>12</v>
      </c>
      <c r="M13" s="186">
        <v>13</v>
      </c>
      <c r="N13" s="186">
        <v>14</v>
      </c>
    </row>
    <row r="14" spans="1:14" ht="24" x14ac:dyDescent="0.25">
      <c r="A14" s="189">
        <v>1</v>
      </c>
      <c r="B14" s="190" t="s">
        <v>334</v>
      </c>
      <c r="C14" s="191">
        <v>1937</v>
      </c>
      <c r="D14" s="191">
        <v>64</v>
      </c>
      <c r="E14" s="192">
        <v>589.29999999999995</v>
      </c>
      <c r="F14" s="191">
        <v>8</v>
      </c>
      <c r="G14" s="191">
        <v>14</v>
      </c>
      <c r="H14" s="191">
        <v>42</v>
      </c>
      <c r="I14" s="192">
        <v>589.29999999999995</v>
      </c>
      <c r="J14" s="192">
        <f t="shared" ref="J14:J27" si="0">I14</f>
        <v>589.29999999999995</v>
      </c>
      <c r="K14" s="193">
        <f t="shared" ref="K14:K52" si="1">J14*N14</f>
        <v>32411.499999999996</v>
      </c>
      <c r="L14" s="193">
        <v>0</v>
      </c>
      <c r="M14" s="194">
        <f t="shared" ref="M14:M77" si="2">K14</f>
        <v>32411.499999999996</v>
      </c>
      <c r="N14" s="195">
        <v>55</v>
      </c>
    </row>
    <row r="15" spans="1:14" ht="24" x14ac:dyDescent="0.25">
      <c r="A15" s="189">
        <v>2</v>
      </c>
      <c r="B15" s="190" t="s">
        <v>335</v>
      </c>
      <c r="C15" s="191">
        <v>1937</v>
      </c>
      <c r="D15" s="191">
        <v>64</v>
      </c>
      <c r="E15" s="192">
        <v>604.9</v>
      </c>
      <c r="F15" s="191">
        <v>8</v>
      </c>
      <c r="G15" s="191">
        <v>15</v>
      </c>
      <c r="H15" s="191">
        <v>34</v>
      </c>
      <c r="I15" s="192">
        <v>604.9</v>
      </c>
      <c r="J15" s="192">
        <f t="shared" si="0"/>
        <v>604.9</v>
      </c>
      <c r="K15" s="193">
        <f t="shared" si="1"/>
        <v>33269.5</v>
      </c>
      <c r="L15" s="193">
        <v>0</v>
      </c>
      <c r="M15" s="194">
        <f t="shared" si="2"/>
        <v>33269.5</v>
      </c>
      <c r="N15" s="195">
        <v>55</v>
      </c>
    </row>
    <row r="16" spans="1:14" ht="24" x14ac:dyDescent="0.25">
      <c r="A16" s="189">
        <v>3</v>
      </c>
      <c r="B16" s="190" t="s">
        <v>336</v>
      </c>
      <c r="C16" s="191">
        <v>1944</v>
      </c>
      <c r="D16" s="191">
        <v>79</v>
      </c>
      <c r="E16" s="192">
        <v>471</v>
      </c>
      <c r="F16" s="191">
        <v>8</v>
      </c>
      <c r="G16" s="191">
        <v>9</v>
      </c>
      <c r="H16" s="191">
        <v>26</v>
      </c>
      <c r="I16" s="192">
        <v>471</v>
      </c>
      <c r="J16" s="192">
        <f t="shared" si="0"/>
        <v>471</v>
      </c>
      <c r="K16" s="193">
        <f t="shared" si="1"/>
        <v>25905</v>
      </c>
      <c r="L16" s="193">
        <v>0</v>
      </c>
      <c r="M16" s="194">
        <f t="shared" si="2"/>
        <v>25905</v>
      </c>
      <c r="N16" s="195">
        <v>55</v>
      </c>
    </row>
    <row r="17" spans="1:14" ht="24" x14ac:dyDescent="0.25">
      <c r="A17" s="189">
        <v>4</v>
      </c>
      <c r="B17" s="190" t="s">
        <v>337</v>
      </c>
      <c r="C17" s="191">
        <v>1944</v>
      </c>
      <c r="D17" s="191">
        <v>77</v>
      </c>
      <c r="E17" s="192">
        <v>429.3</v>
      </c>
      <c r="F17" s="191">
        <v>8</v>
      </c>
      <c r="G17" s="191">
        <v>8</v>
      </c>
      <c r="H17" s="191">
        <v>20</v>
      </c>
      <c r="I17" s="192">
        <v>429.3</v>
      </c>
      <c r="J17" s="192">
        <f t="shared" si="0"/>
        <v>429.3</v>
      </c>
      <c r="K17" s="193">
        <f t="shared" si="1"/>
        <v>23611.5</v>
      </c>
      <c r="L17" s="193">
        <v>0</v>
      </c>
      <c r="M17" s="194">
        <f t="shared" si="2"/>
        <v>23611.5</v>
      </c>
      <c r="N17" s="195">
        <v>55</v>
      </c>
    </row>
    <row r="18" spans="1:14" ht="24" x14ac:dyDescent="0.25">
      <c r="A18" s="189">
        <v>5</v>
      </c>
      <c r="B18" s="190" t="s">
        <v>338</v>
      </c>
      <c r="C18" s="191">
        <v>1946</v>
      </c>
      <c r="D18" s="191">
        <v>100</v>
      </c>
      <c r="E18" s="192">
        <v>599.1</v>
      </c>
      <c r="F18" s="191">
        <v>16</v>
      </c>
      <c r="G18" s="191">
        <v>14</v>
      </c>
      <c r="H18" s="191">
        <v>32</v>
      </c>
      <c r="I18" s="192">
        <v>599.1</v>
      </c>
      <c r="J18" s="192">
        <f t="shared" si="0"/>
        <v>599.1</v>
      </c>
      <c r="K18" s="193">
        <f t="shared" si="1"/>
        <v>32950.5</v>
      </c>
      <c r="L18" s="193">
        <v>0</v>
      </c>
      <c r="M18" s="194">
        <f t="shared" si="2"/>
        <v>32950.5</v>
      </c>
      <c r="N18" s="195">
        <v>55</v>
      </c>
    </row>
    <row r="19" spans="1:14" ht="24" x14ac:dyDescent="0.25">
      <c r="A19" s="189">
        <v>6</v>
      </c>
      <c r="B19" s="190" t="s">
        <v>339</v>
      </c>
      <c r="C19" s="191">
        <v>1948</v>
      </c>
      <c r="D19" s="191">
        <v>65</v>
      </c>
      <c r="E19" s="192">
        <v>593.6</v>
      </c>
      <c r="F19" s="191">
        <v>8</v>
      </c>
      <c r="G19" s="191">
        <v>13</v>
      </c>
      <c r="H19" s="191">
        <v>31</v>
      </c>
      <c r="I19" s="192">
        <v>593.6</v>
      </c>
      <c r="J19" s="192">
        <f t="shared" si="0"/>
        <v>593.6</v>
      </c>
      <c r="K19" s="193">
        <f t="shared" si="1"/>
        <v>32648</v>
      </c>
      <c r="L19" s="193">
        <v>0</v>
      </c>
      <c r="M19" s="194">
        <f t="shared" si="2"/>
        <v>32648</v>
      </c>
      <c r="N19" s="195">
        <v>55</v>
      </c>
    </row>
    <row r="20" spans="1:14" ht="24" x14ac:dyDescent="0.25">
      <c r="A20" s="189">
        <v>7</v>
      </c>
      <c r="B20" s="190" t="s">
        <v>340</v>
      </c>
      <c r="C20" s="191">
        <v>1951</v>
      </c>
      <c r="D20" s="191">
        <v>66</v>
      </c>
      <c r="E20" s="192">
        <v>499.9</v>
      </c>
      <c r="F20" s="191">
        <v>8</v>
      </c>
      <c r="G20" s="191">
        <v>10</v>
      </c>
      <c r="H20" s="191">
        <v>35</v>
      </c>
      <c r="I20" s="192">
        <v>499.9</v>
      </c>
      <c r="J20" s="192">
        <f t="shared" si="0"/>
        <v>499.9</v>
      </c>
      <c r="K20" s="193">
        <f t="shared" si="1"/>
        <v>27494.5</v>
      </c>
      <c r="L20" s="193">
        <v>0</v>
      </c>
      <c r="M20" s="194">
        <f t="shared" si="2"/>
        <v>27494.5</v>
      </c>
      <c r="N20" s="195">
        <v>55</v>
      </c>
    </row>
    <row r="21" spans="1:14" ht="24" x14ac:dyDescent="0.25">
      <c r="A21" s="189">
        <v>8</v>
      </c>
      <c r="B21" s="190" t="s">
        <v>341</v>
      </c>
      <c r="C21" s="191">
        <v>1951</v>
      </c>
      <c r="D21" s="191">
        <v>65</v>
      </c>
      <c r="E21" s="192">
        <v>490</v>
      </c>
      <c r="F21" s="191">
        <v>8</v>
      </c>
      <c r="G21" s="191">
        <v>9</v>
      </c>
      <c r="H21" s="191">
        <v>23</v>
      </c>
      <c r="I21" s="192">
        <v>490</v>
      </c>
      <c r="J21" s="192">
        <f t="shared" si="0"/>
        <v>490</v>
      </c>
      <c r="K21" s="193">
        <f t="shared" si="1"/>
        <v>26950</v>
      </c>
      <c r="L21" s="193">
        <v>0</v>
      </c>
      <c r="M21" s="194">
        <f t="shared" si="2"/>
        <v>26950</v>
      </c>
      <c r="N21" s="195">
        <v>55</v>
      </c>
    </row>
    <row r="22" spans="1:14" ht="24" x14ac:dyDescent="0.25">
      <c r="A22" s="189">
        <v>9</v>
      </c>
      <c r="B22" s="190" t="s">
        <v>342</v>
      </c>
      <c r="C22" s="191">
        <v>1956</v>
      </c>
      <c r="D22" s="191">
        <v>62</v>
      </c>
      <c r="E22" s="192">
        <v>337.1</v>
      </c>
      <c r="F22" s="191">
        <v>8</v>
      </c>
      <c r="G22" s="191">
        <v>12</v>
      </c>
      <c r="H22" s="191">
        <v>17</v>
      </c>
      <c r="I22" s="192">
        <v>337.1</v>
      </c>
      <c r="J22" s="192">
        <f t="shared" si="0"/>
        <v>337.1</v>
      </c>
      <c r="K22" s="193">
        <f t="shared" si="1"/>
        <v>18540.5</v>
      </c>
      <c r="L22" s="193">
        <v>0</v>
      </c>
      <c r="M22" s="194">
        <f t="shared" si="2"/>
        <v>18540.5</v>
      </c>
      <c r="N22" s="195">
        <v>55</v>
      </c>
    </row>
    <row r="23" spans="1:14" ht="24" x14ac:dyDescent="0.25">
      <c r="A23" s="189">
        <v>10</v>
      </c>
      <c r="B23" s="190" t="s">
        <v>343</v>
      </c>
      <c r="C23" s="191">
        <v>1930</v>
      </c>
      <c r="D23" s="191">
        <v>60</v>
      </c>
      <c r="E23" s="192">
        <v>530.29999999999995</v>
      </c>
      <c r="F23" s="191">
        <v>8</v>
      </c>
      <c r="G23" s="191">
        <v>17</v>
      </c>
      <c r="H23" s="191">
        <v>37</v>
      </c>
      <c r="I23" s="192">
        <v>530.29999999999995</v>
      </c>
      <c r="J23" s="192">
        <f t="shared" si="0"/>
        <v>530.29999999999995</v>
      </c>
      <c r="K23" s="193">
        <f t="shared" si="1"/>
        <v>29166.499999999996</v>
      </c>
      <c r="L23" s="193">
        <v>0</v>
      </c>
      <c r="M23" s="194">
        <f t="shared" si="2"/>
        <v>29166.499999999996</v>
      </c>
      <c r="N23" s="195">
        <v>55</v>
      </c>
    </row>
    <row r="24" spans="1:14" ht="36" x14ac:dyDescent="0.25">
      <c r="A24" s="189">
        <v>11</v>
      </c>
      <c r="B24" s="190" t="s">
        <v>344</v>
      </c>
      <c r="C24" s="191">
        <v>1930</v>
      </c>
      <c r="D24" s="191">
        <v>19</v>
      </c>
      <c r="E24" s="192">
        <v>529.1</v>
      </c>
      <c r="F24" s="191">
        <v>8</v>
      </c>
      <c r="G24" s="191">
        <v>16</v>
      </c>
      <c r="H24" s="191">
        <v>34</v>
      </c>
      <c r="I24" s="192">
        <v>529.1</v>
      </c>
      <c r="J24" s="192">
        <f t="shared" si="0"/>
        <v>529.1</v>
      </c>
      <c r="K24" s="193">
        <f t="shared" si="1"/>
        <v>29100.5</v>
      </c>
      <c r="L24" s="193">
        <v>0</v>
      </c>
      <c r="M24" s="194">
        <f t="shared" si="2"/>
        <v>29100.5</v>
      </c>
      <c r="N24" s="195">
        <v>55</v>
      </c>
    </row>
    <row r="25" spans="1:14" ht="24" x14ac:dyDescent="0.25">
      <c r="A25" s="189">
        <v>12</v>
      </c>
      <c r="B25" s="190" t="s">
        <v>345</v>
      </c>
      <c r="C25" s="191">
        <v>1931</v>
      </c>
      <c r="D25" s="191">
        <v>49</v>
      </c>
      <c r="E25" s="192">
        <v>544.4</v>
      </c>
      <c r="F25" s="191">
        <v>8</v>
      </c>
      <c r="G25" s="191">
        <v>17</v>
      </c>
      <c r="H25" s="191">
        <v>34</v>
      </c>
      <c r="I25" s="192">
        <v>544.4</v>
      </c>
      <c r="J25" s="192">
        <f t="shared" si="0"/>
        <v>544.4</v>
      </c>
      <c r="K25" s="193">
        <f t="shared" si="1"/>
        <v>29942</v>
      </c>
      <c r="L25" s="193">
        <v>0</v>
      </c>
      <c r="M25" s="194">
        <f t="shared" si="2"/>
        <v>29942</v>
      </c>
      <c r="N25" s="195">
        <v>55</v>
      </c>
    </row>
    <row r="26" spans="1:14" ht="24" x14ac:dyDescent="0.25">
      <c r="A26" s="189">
        <v>13</v>
      </c>
      <c r="B26" s="190" t="s">
        <v>346</v>
      </c>
      <c r="C26" s="191">
        <v>1932</v>
      </c>
      <c r="D26" s="191">
        <v>45</v>
      </c>
      <c r="E26" s="192">
        <v>540.79999999999995</v>
      </c>
      <c r="F26" s="191">
        <v>8</v>
      </c>
      <c r="G26" s="191">
        <v>19</v>
      </c>
      <c r="H26" s="191">
        <v>41</v>
      </c>
      <c r="I26" s="192">
        <v>540.79999999999995</v>
      </c>
      <c r="J26" s="192">
        <f t="shared" si="0"/>
        <v>540.79999999999995</v>
      </c>
      <c r="K26" s="193">
        <f t="shared" si="1"/>
        <v>29743.999999999996</v>
      </c>
      <c r="L26" s="193">
        <v>0</v>
      </c>
      <c r="M26" s="194">
        <f t="shared" si="2"/>
        <v>29743.999999999996</v>
      </c>
      <c r="N26" s="195">
        <v>55</v>
      </c>
    </row>
    <row r="27" spans="1:14" ht="24" x14ac:dyDescent="0.25">
      <c r="A27" s="189">
        <v>14</v>
      </c>
      <c r="B27" s="190" t="s">
        <v>347</v>
      </c>
      <c r="C27" s="191">
        <v>1933</v>
      </c>
      <c r="D27" s="191">
        <v>65</v>
      </c>
      <c r="E27" s="192">
        <v>544.4</v>
      </c>
      <c r="F27" s="191">
        <v>8</v>
      </c>
      <c r="G27" s="191">
        <v>21</v>
      </c>
      <c r="H27" s="191">
        <v>53</v>
      </c>
      <c r="I27" s="192">
        <v>544.4</v>
      </c>
      <c r="J27" s="192">
        <f t="shared" si="0"/>
        <v>544.4</v>
      </c>
      <c r="K27" s="193">
        <f t="shared" si="1"/>
        <v>29942</v>
      </c>
      <c r="L27" s="193">
        <v>0</v>
      </c>
      <c r="M27" s="194">
        <f t="shared" si="2"/>
        <v>29942</v>
      </c>
      <c r="N27" s="195">
        <v>55</v>
      </c>
    </row>
    <row r="28" spans="1:14" ht="24" x14ac:dyDescent="0.25">
      <c r="A28" s="189">
        <v>15</v>
      </c>
      <c r="B28" s="190" t="s">
        <v>348</v>
      </c>
      <c r="C28" s="191">
        <v>1934</v>
      </c>
      <c r="D28" s="191">
        <v>63</v>
      </c>
      <c r="E28" s="192">
        <v>544.29999999999995</v>
      </c>
      <c r="F28" s="191">
        <v>8</v>
      </c>
      <c r="G28" s="191">
        <v>14</v>
      </c>
      <c r="H28" s="191">
        <v>38</v>
      </c>
      <c r="I28" s="192">
        <v>544.29999999999995</v>
      </c>
      <c r="J28" s="192">
        <f>I28</f>
        <v>544.29999999999995</v>
      </c>
      <c r="K28" s="193">
        <f t="shared" si="1"/>
        <v>29936.499999999996</v>
      </c>
      <c r="L28" s="193">
        <v>0</v>
      </c>
      <c r="M28" s="194">
        <f t="shared" si="2"/>
        <v>29936.499999999996</v>
      </c>
      <c r="N28" s="195">
        <v>55</v>
      </c>
    </row>
    <row r="29" spans="1:14" ht="24" x14ac:dyDescent="0.25">
      <c r="A29" s="189">
        <v>16</v>
      </c>
      <c r="B29" s="190" t="s">
        <v>349</v>
      </c>
      <c r="C29" s="191">
        <v>1935</v>
      </c>
      <c r="D29" s="191">
        <v>41</v>
      </c>
      <c r="E29" s="192">
        <v>582.4</v>
      </c>
      <c r="F29" s="191">
        <v>8</v>
      </c>
      <c r="G29" s="191">
        <v>18</v>
      </c>
      <c r="H29" s="191">
        <v>33</v>
      </c>
      <c r="I29" s="192">
        <v>582.4</v>
      </c>
      <c r="J29" s="192">
        <f t="shared" ref="J29:J58" si="3">I29</f>
        <v>582.4</v>
      </c>
      <c r="K29" s="193">
        <f t="shared" si="1"/>
        <v>32032</v>
      </c>
      <c r="L29" s="193">
        <v>0</v>
      </c>
      <c r="M29" s="194">
        <f t="shared" si="2"/>
        <v>32032</v>
      </c>
      <c r="N29" s="195">
        <v>55</v>
      </c>
    </row>
    <row r="30" spans="1:14" ht="24" x14ac:dyDescent="0.25">
      <c r="A30" s="189">
        <v>17</v>
      </c>
      <c r="B30" s="190" t="s">
        <v>350</v>
      </c>
      <c r="C30" s="191">
        <v>1936</v>
      </c>
      <c r="D30" s="191">
        <v>67</v>
      </c>
      <c r="E30" s="192">
        <v>801.3</v>
      </c>
      <c r="F30" s="191">
        <v>9</v>
      </c>
      <c r="G30" s="191">
        <v>20</v>
      </c>
      <c r="H30" s="191">
        <v>43</v>
      </c>
      <c r="I30" s="192">
        <v>801.3</v>
      </c>
      <c r="J30" s="192">
        <f t="shared" si="3"/>
        <v>801.3</v>
      </c>
      <c r="K30" s="193">
        <f t="shared" si="1"/>
        <v>44071.5</v>
      </c>
      <c r="L30" s="193">
        <v>0</v>
      </c>
      <c r="M30" s="194">
        <f t="shared" si="2"/>
        <v>44071.5</v>
      </c>
      <c r="N30" s="195">
        <v>55</v>
      </c>
    </row>
    <row r="31" spans="1:14" ht="36" x14ac:dyDescent="0.25">
      <c r="A31" s="189">
        <v>18</v>
      </c>
      <c r="B31" s="190" t="s">
        <v>351</v>
      </c>
      <c r="C31" s="191">
        <v>1937</v>
      </c>
      <c r="D31" s="191">
        <v>68</v>
      </c>
      <c r="E31" s="192">
        <v>510.8</v>
      </c>
      <c r="F31" s="191">
        <v>9</v>
      </c>
      <c r="G31" s="191">
        <v>11</v>
      </c>
      <c r="H31" s="191">
        <v>29</v>
      </c>
      <c r="I31" s="192">
        <v>510.8</v>
      </c>
      <c r="J31" s="192">
        <f t="shared" si="3"/>
        <v>510.8</v>
      </c>
      <c r="K31" s="193">
        <f t="shared" si="1"/>
        <v>28094</v>
      </c>
      <c r="L31" s="193">
        <v>0</v>
      </c>
      <c r="M31" s="194">
        <f t="shared" si="2"/>
        <v>28094</v>
      </c>
      <c r="N31" s="195">
        <v>55</v>
      </c>
    </row>
    <row r="32" spans="1:14" ht="24" x14ac:dyDescent="0.25">
      <c r="A32" s="189">
        <v>19</v>
      </c>
      <c r="B32" s="190" t="s">
        <v>352</v>
      </c>
      <c r="C32" s="191">
        <v>1937</v>
      </c>
      <c r="D32" s="191">
        <v>65</v>
      </c>
      <c r="E32" s="192">
        <v>679.9</v>
      </c>
      <c r="F32" s="191">
        <v>8</v>
      </c>
      <c r="G32" s="191">
        <v>18</v>
      </c>
      <c r="H32" s="191">
        <v>46</v>
      </c>
      <c r="I32" s="192">
        <v>679.9</v>
      </c>
      <c r="J32" s="192">
        <f t="shared" si="3"/>
        <v>679.9</v>
      </c>
      <c r="K32" s="193">
        <f t="shared" si="1"/>
        <v>37394.5</v>
      </c>
      <c r="L32" s="193">
        <v>0</v>
      </c>
      <c r="M32" s="194">
        <f t="shared" si="2"/>
        <v>37394.5</v>
      </c>
      <c r="N32" s="195">
        <v>55</v>
      </c>
    </row>
    <row r="33" spans="1:14" ht="24" x14ac:dyDescent="0.25">
      <c r="A33" s="189">
        <v>20</v>
      </c>
      <c r="B33" s="190" t="s">
        <v>353</v>
      </c>
      <c r="C33" s="191">
        <v>1937</v>
      </c>
      <c r="D33" s="191">
        <v>59</v>
      </c>
      <c r="E33" s="192">
        <v>484</v>
      </c>
      <c r="F33" s="191">
        <v>8</v>
      </c>
      <c r="G33" s="191">
        <v>14</v>
      </c>
      <c r="H33" s="191">
        <v>30</v>
      </c>
      <c r="I33" s="192">
        <v>484</v>
      </c>
      <c r="J33" s="192">
        <f t="shared" si="3"/>
        <v>484</v>
      </c>
      <c r="K33" s="193">
        <f t="shared" si="1"/>
        <v>26620</v>
      </c>
      <c r="L33" s="193">
        <v>0</v>
      </c>
      <c r="M33" s="194">
        <f t="shared" si="2"/>
        <v>26620</v>
      </c>
      <c r="N33" s="195">
        <v>55</v>
      </c>
    </row>
    <row r="34" spans="1:14" ht="36" x14ac:dyDescent="0.25">
      <c r="A34" s="189">
        <v>21</v>
      </c>
      <c r="B34" s="190" t="s">
        <v>354</v>
      </c>
      <c r="C34" s="191">
        <v>1937</v>
      </c>
      <c r="D34" s="191">
        <v>55</v>
      </c>
      <c r="E34" s="192">
        <v>493.7</v>
      </c>
      <c r="F34" s="191">
        <v>8</v>
      </c>
      <c r="G34" s="191">
        <v>11</v>
      </c>
      <c r="H34" s="191">
        <v>24</v>
      </c>
      <c r="I34" s="192">
        <v>493.7</v>
      </c>
      <c r="J34" s="192">
        <f t="shared" si="3"/>
        <v>493.7</v>
      </c>
      <c r="K34" s="193">
        <f t="shared" si="1"/>
        <v>27153.5</v>
      </c>
      <c r="L34" s="193">
        <v>0</v>
      </c>
      <c r="M34" s="194">
        <f t="shared" si="2"/>
        <v>27153.5</v>
      </c>
      <c r="N34" s="195">
        <v>55</v>
      </c>
    </row>
    <row r="35" spans="1:14" ht="24" x14ac:dyDescent="0.25">
      <c r="A35" s="189">
        <v>22</v>
      </c>
      <c r="B35" s="190" t="s">
        <v>355</v>
      </c>
      <c r="C35" s="191">
        <v>1937</v>
      </c>
      <c r="D35" s="191">
        <v>49</v>
      </c>
      <c r="E35" s="192">
        <v>580.1</v>
      </c>
      <c r="F35" s="191">
        <v>8</v>
      </c>
      <c r="G35" s="191">
        <v>14</v>
      </c>
      <c r="H35" s="191">
        <v>30</v>
      </c>
      <c r="I35" s="192">
        <v>580.1</v>
      </c>
      <c r="J35" s="192">
        <f t="shared" si="3"/>
        <v>580.1</v>
      </c>
      <c r="K35" s="193">
        <f t="shared" si="1"/>
        <v>31905.5</v>
      </c>
      <c r="L35" s="193">
        <v>0</v>
      </c>
      <c r="M35" s="194">
        <f t="shared" si="2"/>
        <v>31905.5</v>
      </c>
      <c r="N35" s="195">
        <v>55</v>
      </c>
    </row>
    <row r="36" spans="1:14" ht="36" x14ac:dyDescent="0.25">
      <c r="A36" s="189">
        <v>23</v>
      </c>
      <c r="B36" s="190" t="s">
        <v>356</v>
      </c>
      <c r="C36" s="191">
        <v>1938</v>
      </c>
      <c r="D36" s="191">
        <v>68</v>
      </c>
      <c r="E36" s="192">
        <v>490.8</v>
      </c>
      <c r="F36" s="191">
        <v>8</v>
      </c>
      <c r="G36" s="191">
        <v>13</v>
      </c>
      <c r="H36" s="191">
        <v>24</v>
      </c>
      <c r="I36" s="192">
        <v>490.8</v>
      </c>
      <c r="J36" s="192">
        <f t="shared" si="3"/>
        <v>490.8</v>
      </c>
      <c r="K36" s="193">
        <f t="shared" si="1"/>
        <v>26994</v>
      </c>
      <c r="L36" s="193">
        <v>0</v>
      </c>
      <c r="M36" s="194">
        <f t="shared" si="2"/>
        <v>26994</v>
      </c>
      <c r="N36" s="195">
        <v>55</v>
      </c>
    </row>
    <row r="37" spans="1:14" ht="24" x14ac:dyDescent="0.25">
      <c r="A37" s="189">
        <v>24</v>
      </c>
      <c r="B37" s="190" t="s">
        <v>357</v>
      </c>
      <c r="C37" s="191">
        <v>1938</v>
      </c>
      <c r="D37" s="191">
        <v>67</v>
      </c>
      <c r="E37" s="192">
        <v>477.2</v>
      </c>
      <c r="F37" s="191">
        <v>8</v>
      </c>
      <c r="G37" s="191">
        <v>13</v>
      </c>
      <c r="H37" s="191">
        <v>32</v>
      </c>
      <c r="I37" s="192">
        <v>477.2</v>
      </c>
      <c r="J37" s="192">
        <f t="shared" si="3"/>
        <v>477.2</v>
      </c>
      <c r="K37" s="193">
        <f t="shared" si="1"/>
        <v>26246</v>
      </c>
      <c r="L37" s="193">
        <v>0</v>
      </c>
      <c r="M37" s="194">
        <f t="shared" si="2"/>
        <v>26246</v>
      </c>
      <c r="N37" s="195">
        <v>55</v>
      </c>
    </row>
    <row r="38" spans="1:14" ht="24" x14ac:dyDescent="0.25">
      <c r="A38" s="189">
        <v>25</v>
      </c>
      <c r="B38" s="190" t="s">
        <v>358</v>
      </c>
      <c r="C38" s="191">
        <v>1938</v>
      </c>
      <c r="D38" s="191">
        <v>65</v>
      </c>
      <c r="E38" s="192">
        <v>597</v>
      </c>
      <c r="F38" s="191">
        <v>8</v>
      </c>
      <c r="G38" s="191">
        <v>15</v>
      </c>
      <c r="H38" s="191">
        <v>38</v>
      </c>
      <c r="I38" s="192">
        <v>597</v>
      </c>
      <c r="J38" s="192">
        <f t="shared" si="3"/>
        <v>597</v>
      </c>
      <c r="K38" s="193">
        <f t="shared" si="1"/>
        <v>32835</v>
      </c>
      <c r="L38" s="193">
        <v>0</v>
      </c>
      <c r="M38" s="194">
        <f t="shared" si="2"/>
        <v>32835</v>
      </c>
      <c r="N38" s="195">
        <v>55</v>
      </c>
    </row>
    <row r="39" spans="1:14" ht="24" x14ac:dyDescent="0.25">
      <c r="A39" s="189">
        <v>26</v>
      </c>
      <c r="B39" s="190" t="s">
        <v>359</v>
      </c>
      <c r="C39" s="191">
        <v>1938</v>
      </c>
      <c r="D39" s="191">
        <v>61</v>
      </c>
      <c r="E39" s="192">
        <v>419.9</v>
      </c>
      <c r="F39" s="191">
        <v>8</v>
      </c>
      <c r="G39" s="191">
        <v>11</v>
      </c>
      <c r="H39" s="191">
        <v>32</v>
      </c>
      <c r="I39" s="192">
        <v>419.9</v>
      </c>
      <c r="J39" s="192">
        <f t="shared" si="3"/>
        <v>419.9</v>
      </c>
      <c r="K39" s="193">
        <f t="shared" si="1"/>
        <v>23094.5</v>
      </c>
      <c r="L39" s="193">
        <v>0</v>
      </c>
      <c r="M39" s="194">
        <f t="shared" si="2"/>
        <v>23094.5</v>
      </c>
      <c r="N39" s="195">
        <v>55</v>
      </c>
    </row>
    <row r="40" spans="1:14" ht="24" x14ac:dyDescent="0.25">
      <c r="A40" s="189">
        <v>27</v>
      </c>
      <c r="B40" s="190" t="s">
        <v>360</v>
      </c>
      <c r="C40" s="191">
        <v>1939</v>
      </c>
      <c r="D40" s="191">
        <v>65</v>
      </c>
      <c r="E40" s="192">
        <v>592.70000000000005</v>
      </c>
      <c r="F40" s="191">
        <v>8</v>
      </c>
      <c r="G40" s="191">
        <v>17</v>
      </c>
      <c r="H40" s="191">
        <v>36</v>
      </c>
      <c r="I40" s="192">
        <v>592.70000000000005</v>
      </c>
      <c r="J40" s="192">
        <f t="shared" si="3"/>
        <v>592.70000000000005</v>
      </c>
      <c r="K40" s="193">
        <f t="shared" si="1"/>
        <v>32598.500000000004</v>
      </c>
      <c r="L40" s="193">
        <v>0</v>
      </c>
      <c r="M40" s="194">
        <f t="shared" si="2"/>
        <v>32598.500000000004</v>
      </c>
      <c r="N40" s="195">
        <v>55</v>
      </c>
    </row>
    <row r="41" spans="1:14" ht="24" x14ac:dyDescent="0.25">
      <c r="A41" s="189">
        <v>28</v>
      </c>
      <c r="B41" s="190" t="s">
        <v>361</v>
      </c>
      <c r="C41" s="191">
        <v>1939</v>
      </c>
      <c r="D41" s="191">
        <v>64</v>
      </c>
      <c r="E41" s="192">
        <v>580.9</v>
      </c>
      <c r="F41" s="191">
        <v>8</v>
      </c>
      <c r="G41" s="191">
        <v>16</v>
      </c>
      <c r="H41" s="191">
        <v>37</v>
      </c>
      <c r="I41" s="192">
        <v>580.9</v>
      </c>
      <c r="J41" s="192">
        <f t="shared" si="3"/>
        <v>580.9</v>
      </c>
      <c r="K41" s="193">
        <f t="shared" si="1"/>
        <v>31949.5</v>
      </c>
      <c r="L41" s="193">
        <v>0</v>
      </c>
      <c r="M41" s="194">
        <f t="shared" si="2"/>
        <v>31949.5</v>
      </c>
      <c r="N41" s="195">
        <v>55</v>
      </c>
    </row>
    <row r="42" spans="1:14" ht="24" x14ac:dyDescent="0.25">
      <c r="A42" s="189">
        <v>29</v>
      </c>
      <c r="B42" s="190" t="s">
        <v>362</v>
      </c>
      <c r="C42" s="191">
        <v>1939</v>
      </c>
      <c r="D42" s="191">
        <v>63</v>
      </c>
      <c r="E42" s="192">
        <v>566.5</v>
      </c>
      <c r="F42" s="191">
        <v>7</v>
      </c>
      <c r="G42" s="191">
        <v>20</v>
      </c>
      <c r="H42" s="191">
        <v>48</v>
      </c>
      <c r="I42" s="192">
        <v>566.5</v>
      </c>
      <c r="J42" s="192">
        <f t="shared" si="3"/>
        <v>566.5</v>
      </c>
      <c r="K42" s="193">
        <f t="shared" si="1"/>
        <v>31157.5</v>
      </c>
      <c r="L42" s="193">
        <v>0</v>
      </c>
      <c r="M42" s="194">
        <f t="shared" si="2"/>
        <v>31157.5</v>
      </c>
      <c r="N42" s="195">
        <v>55</v>
      </c>
    </row>
    <row r="43" spans="1:14" ht="24" x14ac:dyDescent="0.25">
      <c r="A43" s="189">
        <v>30</v>
      </c>
      <c r="B43" s="190" t="s">
        <v>363</v>
      </c>
      <c r="C43" s="191">
        <v>1939</v>
      </c>
      <c r="D43" s="191">
        <v>60</v>
      </c>
      <c r="E43" s="192">
        <v>593.20000000000005</v>
      </c>
      <c r="F43" s="191">
        <v>8</v>
      </c>
      <c r="G43" s="191">
        <v>12</v>
      </c>
      <c r="H43" s="191">
        <v>35</v>
      </c>
      <c r="I43" s="192">
        <v>593.20000000000005</v>
      </c>
      <c r="J43" s="192">
        <f t="shared" si="3"/>
        <v>593.20000000000005</v>
      </c>
      <c r="K43" s="193">
        <f t="shared" si="1"/>
        <v>32626.000000000004</v>
      </c>
      <c r="L43" s="193">
        <v>0</v>
      </c>
      <c r="M43" s="194">
        <f t="shared" si="2"/>
        <v>32626.000000000004</v>
      </c>
      <c r="N43" s="195">
        <v>55</v>
      </c>
    </row>
    <row r="44" spans="1:14" ht="24" x14ac:dyDescent="0.25">
      <c r="A44" s="189">
        <v>31</v>
      </c>
      <c r="B44" s="190" t="s">
        <v>364</v>
      </c>
      <c r="C44" s="191">
        <v>1939</v>
      </c>
      <c r="D44" s="191">
        <v>49</v>
      </c>
      <c r="E44" s="192">
        <v>582.4</v>
      </c>
      <c r="F44" s="191">
        <v>8</v>
      </c>
      <c r="G44" s="191">
        <v>14</v>
      </c>
      <c r="H44" s="191">
        <v>37</v>
      </c>
      <c r="I44" s="192">
        <v>582.4</v>
      </c>
      <c r="J44" s="192">
        <f t="shared" si="3"/>
        <v>582.4</v>
      </c>
      <c r="K44" s="193">
        <f t="shared" si="1"/>
        <v>32032</v>
      </c>
      <c r="L44" s="193">
        <v>0</v>
      </c>
      <c r="M44" s="194">
        <f t="shared" si="2"/>
        <v>32032</v>
      </c>
      <c r="N44" s="195">
        <v>55</v>
      </c>
    </row>
    <row r="45" spans="1:14" ht="24" x14ac:dyDescent="0.25">
      <c r="A45" s="189">
        <v>32</v>
      </c>
      <c r="B45" s="190" t="s">
        <v>365</v>
      </c>
      <c r="C45" s="191">
        <v>1946</v>
      </c>
      <c r="D45" s="191">
        <v>32</v>
      </c>
      <c r="E45" s="192">
        <v>565.4</v>
      </c>
      <c r="F45" s="191">
        <v>8</v>
      </c>
      <c r="G45" s="191">
        <v>17</v>
      </c>
      <c r="H45" s="191">
        <v>40</v>
      </c>
      <c r="I45" s="192">
        <v>565.4</v>
      </c>
      <c r="J45" s="192">
        <f t="shared" si="3"/>
        <v>565.4</v>
      </c>
      <c r="K45" s="193">
        <f t="shared" si="1"/>
        <v>31097</v>
      </c>
      <c r="L45" s="193">
        <v>0</v>
      </c>
      <c r="M45" s="194">
        <f t="shared" si="2"/>
        <v>31097</v>
      </c>
      <c r="N45" s="195">
        <v>55</v>
      </c>
    </row>
    <row r="46" spans="1:14" ht="24" x14ac:dyDescent="0.25">
      <c r="A46" s="189">
        <v>33</v>
      </c>
      <c r="B46" s="190" t="s">
        <v>366</v>
      </c>
      <c r="C46" s="191">
        <v>1947</v>
      </c>
      <c r="D46" s="191">
        <v>57</v>
      </c>
      <c r="E46" s="192">
        <v>573.79999999999995</v>
      </c>
      <c r="F46" s="191">
        <v>8</v>
      </c>
      <c r="G46" s="191">
        <v>13</v>
      </c>
      <c r="H46" s="191">
        <v>31</v>
      </c>
      <c r="I46" s="192">
        <v>573.79999999999995</v>
      </c>
      <c r="J46" s="192">
        <f t="shared" si="3"/>
        <v>573.79999999999995</v>
      </c>
      <c r="K46" s="193">
        <f t="shared" si="1"/>
        <v>31558.999999999996</v>
      </c>
      <c r="L46" s="193">
        <v>0</v>
      </c>
      <c r="M46" s="194">
        <f t="shared" si="2"/>
        <v>31558.999999999996</v>
      </c>
      <c r="N46" s="195">
        <v>55</v>
      </c>
    </row>
    <row r="47" spans="1:14" ht="24" x14ac:dyDescent="0.25">
      <c r="A47" s="189">
        <v>34</v>
      </c>
      <c r="B47" s="190" t="s">
        <v>367</v>
      </c>
      <c r="C47" s="191">
        <v>1948</v>
      </c>
      <c r="D47" s="191">
        <v>63</v>
      </c>
      <c r="E47" s="192">
        <v>293</v>
      </c>
      <c r="F47" s="191">
        <v>4</v>
      </c>
      <c r="G47" s="191">
        <v>7</v>
      </c>
      <c r="H47" s="191">
        <v>24</v>
      </c>
      <c r="I47" s="192">
        <v>293</v>
      </c>
      <c r="J47" s="192">
        <f t="shared" si="3"/>
        <v>293</v>
      </c>
      <c r="K47" s="193">
        <f t="shared" si="1"/>
        <v>16115</v>
      </c>
      <c r="L47" s="193">
        <v>0</v>
      </c>
      <c r="M47" s="194">
        <f t="shared" si="2"/>
        <v>16115</v>
      </c>
      <c r="N47" s="195">
        <v>55</v>
      </c>
    </row>
    <row r="48" spans="1:14" ht="24" x14ac:dyDescent="0.25">
      <c r="A48" s="189">
        <v>35</v>
      </c>
      <c r="B48" s="190" t="s">
        <v>368</v>
      </c>
      <c r="C48" s="191">
        <v>1948</v>
      </c>
      <c r="D48" s="191">
        <v>46</v>
      </c>
      <c r="E48" s="192">
        <v>589.20000000000005</v>
      </c>
      <c r="F48" s="191">
        <v>8</v>
      </c>
      <c r="G48" s="191">
        <v>17</v>
      </c>
      <c r="H48" s="191">
        <v>32</v>
      </c>
      <c r="I48" s="192">
        <v>589.20000000000005</v>
      </c>
      <c r="J48" s="192">
        <f t="shared" si="3"/>
        <v>589.20000000000005</v>
      </c>
      <c r="K48" s="193">
        <f t="shared" si="1"/>
        <v>32406.000000000004</v>
      </c>
      <c r="L48" s="193">
        <v>0</v>
      </c>
      <c r="M48" s="194">
        <f t="shared" si="2"/>
        <v>32406.000000000004</v>
      </c>
      <c r="N48" s="195">
        <v>55</v>
      </c>
    </row>
    <row r="49" spans="1:14" ht="36" x14ac:dyDescent="0.25">
      <c r="A49" s="189">
        <v>36</v>
      </c>
      <c r="B49" s="190" t="s">
        <v>369</v>
      </c>
      <c r="C49" s="191">
        <v>1949</v>
      </c>
      <c r="D49" s="191">
        <v>65</v>
      </c>
      <c r="E49" s="192">
        <v>588.5</v>
      </c>
      <c r="F49" s="191">
        <v>12</v>
      </c>
      <c r="G49" s="191">
        <v>18</v>
      </c>
      <c r="H49" s="191">
        <v>38</v>
      </c>
      <c r="I49" s="192">
        <v>588.5</v>
      </c>
      <c r="J49" s="192">
        <f t="shared" si="3"/>
        <v>588.5</v>
      </c>
      <c r="K49" s="193">
        <f t="shared" si="1"/>
        <v>32367.5</v>
      </c>
      <c r="L49" s="193">
        <v>0</v>
      </c>
      <c r="M49" s="194">
        <f t="shared" si="2"/>
        <v>32367.5</v>
      </c>
      <c r="N49" s="195">
        <v>55</v>
      </c>
    </row>
    <row r="50" spans="1:14" ht="24" x14ac:dyDescent="0.25">
      <c r="A50" s="189">
        <v>37</v>
      </c>
      <c r="B50" s="190" t="s">
        <v>370</v>
      </c>
      <c r="C50" s="191">
        <v>1949</v>
      </c>
      <c r="D50" s="191">
        <v>58</v>
      </c>
      <c r="E50" s="192">
        <v>901.5</v>
      </c>
      <c r="F50" s="191">
        <v>12</v>
      </c>
      <c r="G50" s="191">
        <v>21</v>
      </c>
      <c r="H50" s="191">
        <v>44</v>
      </c>
      <c r="I50" s="192">
        <v>901.5</v>
      </c>
      <c r="J50" s="192">
        <f t="shared" si="3"/>
        <v>901.5</v>
      </c>
      <c r="K50" s="193">
        <f t="shared" si="1"/>
        <v>49582.5</v>
      </c>
      <c r="L50" s="193">
        <v>0</v>
      </c>
      <c r="M50" s="194">
        <f t="shared" si="2"/>
        <v>49582.5</v>
      </c>
      <c r="N50" s="195">
        <v>55</v>
      </c>
    </row>
    <row r="51" spans="1:14" ht="24" x14ac:dyDescent="0.25">
      <c r="A51" s="189">
        <v>38</v>
      </c>
      <c r="B51" s="190" t="s">
        <v>371</v>
      </c>
      <c r="C51" s="191">
        <v>1949</v>
      </c>
      <c r="D51" s="191">
        <v>58</v>
      </c>
      <c r="E51" s="192">
        <v>421</v>
      </c>
      <c r="F51" s="191">
        <v>8</v>
      </c>
      <c r="G51" s="191">
        <v>6</v>
      </c>
      <c r="H51" s="191">
        <v>23</v>
      </c>
      <c r="I51" s="192">
        <v>421</v>
      </c>
      <c r="J51" s="192">
        <f t="shared" si="3"/>
        <v>421</v>
      </c>
      <c r="K51" s="193">
        <f t="shared" si="1"/>
        <v>23155</v>
      </c>
      <c r="L51" s="193">
        <v>0</v>
      </c>
      <c r="M51" s="194">
        <f t="shared" si="2"/>
        <v>23155</v>
      </c>
      <c r="N51" s="195">
        <v>55</v>
      </c>
    </row>
    <row r="52" spans="1:14" ht="24" x14ac:dyDescent="0.25">
      <c r="A52" s="189">
        <v>39</v>
      </c>
      <c r="B52" s="190" t="s">
        <v>372</v>
      </c>
      <c r="C52" s="191">
        <v>1949</v>
      </c>
      <c r="D52" s="191">
        <v>48</v>
      </c>
      <c r="E52" s="192">
        <v>865.3</v>
      </c>
      <c r="F52" s="191">
        <v>11</v>
      </c>
      <c r="G52" s="191">
        <v>22</v>
      </c>
      <c r="H52" s="191">
        <v>45</v>
      </c>
      <c r="I52" s="192">
        <v>865.3</v>
      </c>
      <c r="J52" s="192">
        <f t="shared" si="3"/>
        <v>865.3</v>
      </c>
      <c r="K52" s="193">
        <f t="shared" si="1"/>
        <v>47591.5</v>
      </c>
      <c r="L52" s="193">
        <v>0</v>
      </c>
      <c r="M52" s="194">
        <f t="shared" si="2"/>
        <v>47591.5</v>
      </c>
      <c r="N52" s="195">
        <v>55</v>
      </c>
    </row>
    <row r="53" spans="1:14" ht="24" x14ac:dyDescent="0.25">
      <c r="A53" s="189">
        <v>40</v>
      </c>
      <c r="B53" s="190" t="s">
        <v>373</v>
      </c>
      <c r="C53" s="191">
        <v>1958</v>
      </c>
      <c r="D53" s="191">
        <v>60</v>
      </c>
      <c r="E53" s="192">
        <v>434.4</v>
      </c>
      <c r="F53" s="191">
        <v>8</v>
      </c>
      <c r="G53" s="191">
        <v>11</v>
      </c>
      <c r="H53" s="191">
        <v>25</v>
      </c>
      <c r="I53" s="192">
        <v>434.4</v>
      </c>
      <c r="J53" s="192">
        <f>I53</f>
        <v>434.4</v>
      </c>
      <c r="K53" s="193">
        <f>J53*N53</f>
        <v>23892</v>
      </c>
      <c r="L53" s="193">
        <v>0</v>
      </c>
      <c r="M53" s="194">
        <f t="shared" si="2"/>
        <v>23892</v>
      </c>
      <c r="N53" s="195">
        <v>55</v>
      </c>
    </row>
    <row r="54" spans="1:14" ht="24" x14ac:dyDescent="0.25">
      <c r="A54" s="189">
        <v>41</v>
      </c>
      <c r="B54" s="190" t="s">
        <v>374</v>
      </c>
      <c r="C54" s="191">
        <v>1952</v>
      </c>
      <c r="D54" s="191">
        <v>65</v>
      </c>
      <c r="E54" s="192">
        <v>52.4</v>
      </c>
      <c r="F54" s="191">
        <v>1</v>
      </c>
      <c r="G54" s="191">
        <v>2</v>
      </c>
      <c r="H54" s="191">
        <v>3</v>
      </c>
      <c r="I54" s="192">
        <v>52.4</v>
      </c>
      <c r="J54" s="192">
        <f t="shared" si="3"/>
        <v>52.4</v>
      </c>
      <c r="K54" s="193">
        <f t="shared" ref="K54:K117" si="4">J54*N54</f>
        <v>2882</v>
      </c>
      <c r="L54" s="193">
        <v>0</v>
      </c>
      <c r="M54" s="194">
        <f t="shared" si="2"/>
        <v>2882</v>
      </c>
      <c r="N54" s="195">
        <v>55</v>
      </c>
    </row>
    <row r="55" spans="1:14" ht="24" x14ac:dyDescent="0.25">
      <c r="A55" s="189">
        <v>42</v>
      </c>
      <c r="B55" s="190" t="s">
        <v>375</v>
      </c>
      <c r="C55" s="191">
        <v>1952</v>
      </c>
      <c r="D55" s="191">
        <v>60</v>
      </c>
      <c r="E55" s="192">
        <v>492.2</v>
      </c>
      <c r="F55" s="191">
        <v>8</v>
      </c>
      <c r="G55" s="191">
        <v>13</v>
      </c>
      <c r="H55" s="191">
        <v>23</v>
      </c>
      <c r="I55" s="192">
        <v>492.2</v>
      </c>
      <c r="J55" s="192">
        <f t="shared" si="3"/>
        <v>492.2</v>
      </c>
      <c r="K55" s="193">
        <f t="shared" si="4"/>
        <v>27071</v>
      </c>
      <c r="L55" s="193">
        <v>0</v>
      </c>
      <c r="M55" s="194">
        <f t="shared" si="2"/>
        <v>27071</v>
      </c>
      <c r="N55" s="195">
        <v>55</v>
      </c>
    </row>
    <row r="56" spans="1:14" ht="24" x14ac:dyDescent="0.25">
      <c r="A56" s="189">
        <v>43</v>
      </c>
      <c r="B56" s="190" t="s">
        <v>376</v>
      </c>
      <c r="C56" s="191">
        <v>1952</v>
      </c>
      <c r="D56" s="191">
        <v>60</v>
      </c>
      <c r="E56" s="192">
        <v>488.6</v>
      </c>
      <c r="F56" s="191">
        <v>8</v>
      </c>
      <c r="G56" s="191">
        <v>13</v>
      </c>
      <c r="H56" s="191">
        <v>32</v>
      </c>
      <c r="I56" s="192">
        <v>488.6</v>
      </c>
      <c r="J56" s="192">
        <f t="shared" si="3"/>
        <v>488.6</v>
      </c>
      <c r="K56" s="193">
        <f t="shared" si="4"/>
        <v>26873</v>
      </c>
      <c r="L56" s="193">
        <v>0</v>
      </c>
      <c r="M56" s="194">
        <f t="shared" si="2"/>
        <v>26873</v>
      </c>
      <c r="N56" s="195">
        <v>55</v>
      </c>
    </row>
    <row r="57" spans="1:14" ht="24" x14ac:dyDescent="0.25">
      <c r="A57" s="189">
        <v>44</v>
      </c>
      <c r="B57" s="190" t="s">
        <v>377</v>
      </c>
      <c r="C57" s="191">
        <v>1952</v>
      </c>
      <c r="D57" s="191">
        <v>52</v>
      </c>
      <c r="E57" s="192">
        <v>428.3</v>
      </c>
      <c r="F57" s="191">
        <v>8</v>
      </c>
      <c r="G57" s="191">
        <v>12</v>
      </c>
      <c r="H57" s="191">
        <v>31</v>
      </c>
      <c r="I57" s="192">
        <v>428.3</v>
      </c>
      <c r="J57" s="192">
        <f t="shared" si="3"/>
        <v>428.3</v>
      </c>
      <c r="K57" s="193">
        <f t="shared" si="4"/>
        <v>23556.5</v>
      </c>
      <c r="L57" s="193">
        <v>0</v>
      </c>
      <c r="M57" s="194">
        <f t="shared" si="2"/>
        <v>23556.5</v>
      </c>
      <c r="N57" s="195">
        <v>55</v>
      </c>
    </row>
    <row r="58" spans="1:14" ht="24" x14ac:dyDescent="0.25">
      <c r="A58" s="189">
        <v>45</v>
      </c>
      <c r="B58" s="190" t="s">
        <v>378</v>
      </c>
      <c r="C58" s="191">
        <v>1952</v>
      </c>
      <c r="D58" s="191">
        <v>30</v>
      </c>
      <c r="E58" s="192">
        <v>420.4</v>
      </c>
      <c r="F58" s="191">
        <v>8</v>
      </c>
      <c r="G58" s="191">
        <v>13</v>
      </c>
      <c r="H58" s="191">
        <v>25</v>
      </c>
      <c r="I58" s="192">
        <v>420.4</v>
      </c>
      <c r="J58" s="192">
        <f t="shared" si="3"/>
        <v>420.4</v>
      </c>
      <c r="K58" s="193">
        <f t="shared" si="4"/>
        <v>23122</v>
      </c>
      <c r="L58" s="193">
        <v>0</v>
      </c>
      <c r="M58" s="194">
        <f t="shared" si="2"/>
        <v>23122</v>
      </c>
      <c r="N58" s="195">
        <v>55</v>
      </c>
    </row>
    <row r="59" spans="1:14" ht="24" x14ac:dyDescent="0.25">
      <c r="A59" s="189">
        <v>46</v>
      </c>
      <c r="B59" s="190" t="s">
        <v>379</v>
      </c>
      <c r="C59" s="191">
        <v>1953</v>
      </c>
      <c r="D59" s="191">
        <v>57</v>
      </c>
      <c r="E59" s="192">
        <v>517</v>
      </c>
      <c r="F59" s="191">
        <v>8</v>
      </c>
      <c r="G59" s="191">
        <v>13</v>
      </c>
      <c r="H59" s="191">
        <v>39</v>
      </c>
      <c r="I59" s="192">
        <v>517</v>
      </c>
      <c r="J59" s="192">
        <f>I59</f>
        <v>517</v>
      </c>
      <c r="K59" s="193">
        <f t="shared" si="4"/>
        <v>28435</v>
      </c>
      <c r="L59" s="193">
        <v>0</v>
      </c>
      <c r="M59" s="194">
        <f t="shared" si="2"/>
        <v>28435</v>
      </c>
      <c r="N59" s="195">
        <v>55</v>
      </c>
    </row>
    <row r="60" spans="1:14" ht="24" x14ac:dyDescent="0.25">
      <c r="A60" s="189">
        <v>47</v>
      </c>
      <c r="B60" s="190" t="s">
        <v>380</v>
      </c>
      <c r="C60" s="191">
        <v>1953</v>
      </c>
      <c r="D60" s="191">
        <v>54</v>
      </c>
      <c r="E60" s="192">
        <v>491.7</v>
      </c>
      <c r="F60" s="191">
        <v>8</v>
      </c>
      <c r="G60" s="191">
        <v>10</v>
      </c>
      <c r="H60" s="191">
        <v>33</v>
      </c>
      <c r="I60" s="192">
        <v>491.7</v>
      </c>
      <c r="J60" s="192">
        <f>I60</f>
        <v>491.7</v>
      </c>
      <c r="K60" s="193">
        <f t="shared" si="4"/>
        <v>27043.5</v>
      </c>
      <c r="L60" s="193">
        <v>0</v>
      </c>
      <c r="M60" s="194">
        <f t="shared" si="2"/>
        <v>27043.5</v>
      </c>
      <c r="N60" s="195">
        <v>55</v>
      </c>
    </row>
    <row r="61" spans="1:14" ht="24" x14ac:dyDescent="0.25">
      <c r="A61" s="189">
        <v>48</v>
      </c>
      <c r="B61" s="190" t="s">
        <v>381</v>
      </c>
      <c r="C61" s="191">
        <v>1953</v>
      </c>
      <c r="D61" s="191">
        <v>52</v>
      </c>
      <c r="E61" s="192">
        <v>65.099999999999994</v>
      </c>
      <c r="F61" s="191">
        <v>2</v>
      </c>
      <c r="G61" s="191">
        <v>2</v>
      </c>
      <c r="H61" s="191">
        <v>3</v>
      </c>
      <c r="I61" s="192">
        <v>65.099999999999994</v>
      </c>
      <c r="J61" s="192">
        <f>I61</f>
        <v>65.099999999999994</v>
      </c>
      <c r="K61" s="193">
        <f t="shared" si="4"/>
        <v>3580.4999999999995</v>
      </c>
      <c r="L61" s="193">
        <v>0</v>
      </c>
      <c r="M61" s="194">
        <f t="shared" si="2"/>
        <v>3580.4999999999995</v>
      </c>
      <c r="N61" s="195">
        <v>55</v>
      </c>
    </row>
    <row r="62" spans="1:14" ht="24" x14ac:dyDescent="0.25">
      <c r="A62" s="189">
        <v>49</v>
      </c>
      <c r="B62" s="190" t="s">
        <v>382</v>
      </c>
      <c r="C62" s="191">
        <v>1953</v>
      </c>
      <c r="D62" s="191">
        <v>46</v>
      </c>
      <c r="E62" s="192">
        <v>503</v>
      </c>
      <c r="F62" s="191">
        <v>8</v>
      </c>
      <c r="G62" s="191">
        <v>14</v>
      </c>
      <c r="H62" s="191">
        <v>28</v>
      </c>
      <c r="I62" s="192">
        <v>503</v>
      </c>
      <c r="J62" s="192">
        <f t="shared" ref="J62:J121" si="5">I62</f>
        <v>503</v>
      </c>
      <c r="K62" s="193">
        <f t="shared" si="4"/>
        <v>27665</v>
      </c>
      <c r="L62" s="193">
        <v>0</v>
      </c>
      <c r="M62" s="194">
        <f t="shared" si="2"/>
        <v>27665</v>
      </c>
      <c r="N62" s="195">
        <v>55</v>
      </c>
    </row>
    <row r="63" spans="1:14" ht="24" x14ac:dyDescent="0.25">
      <c r="A63" s="189">
        <v>50</v>
      </c>
      <c r="B63" s="190" t="s">
        <v>383</v>
      </c>
      <c r="C63" s="191">
        <v>1953</v>
      </c>
      <c r="D63" s="191">
        <v>45</v>
      </c>
      <c r="E63" s="192">
        <v>515.6</v>
      </c>
      <c r="F63" s="191">
        <v>8</v>
      </c>
      <c r="G63" s="191">
        <v>9</v>
      </c>
      <c r="H63" s="191">
        <v>30</v>
      </c>
      <c r="I63" s="192">
        <v>515.6</v>
      </c>
      <c r="J63" s="192">
        <f t="shared" si="5"/>
        <v>515.6</v>
      </c>
      <c r="K63" s="193">
        <f t="shared" si="4"/>
        <v>28358</v>
      </c>
      <c r="L63" s="193">
        <v>0</v>
      </c>
      <c r="M63" s="194">
        <f t="shared" si="2"/>
        <v>28358</v>
      </c>
      <c r="N63" s="195">
        <v>55</v>
      </c>
    </row>
    <row r="64" spans="1:14" ht="24" x14ac:dyDescent="0.25">
      <c r="A64" s="189">
        <v>51</v>
      </c>
      <c r="B64" s="190" t="s">
        <v>384</v>
      </c>
      <c r="C64" s="191">
        <v>1953</v>
      </c>
      <c r="D64" s="191">
        <v>24</v>
      </c>
      <c r="E64" s="192">
        <v>498.4</v>
      </c>
      <c r="F64" s="191">
        <v>8</v>
      </c>
      <c r="G64" s="191">
        <v>14</v>
      </c>
      <c r="H64" s="191">
        <v>34</v>
      </c>
      <c r="I64" s="192">
        <v>498.4</v>
      </c>
      <c r="J64" s="192">
        <f t="shared" si="5"/>
        <v>498.4</v>
      </c>
      <c r="K64" s="193">
        <f t="shared" si="4"/>
        <v>27412</v>
      </c>
      <c r="L64" s="193">
        <v>0</v>
      </c>
      <c r="M64" s="194">
        <f t="shared" si="2"/>
        <v>27412</v>
      </c>
      <c r="N64" s="195">
        <v>55</v>
      </c>
    </row>
    <row r="65" spans="1:14" ht="24" x14ac:dyDescent="0.25">
      <c r="A65" s="189">
        <v>52</v>
      </c>
      <c r="B65" s="190" t="s">
        <v>385</v>
      </c>
      <c r="C65" s="191">
        <v>1954</v>
      </c>
      <c r="D65" s="191">
        <v>67</v>
      </c>
      <c r="E65" s="192">
        <v>355.2</v>
      </c>
      <c r="F65" s="191">
        <v>8</v>
      </c>
      <c r="G65" s="191">
        <v>9</v>
      </c>
      <c r="H65" s="191">
        <v>18</v>
      </c>
      <c r="I65" s="192">
        <v>355.2</v>
      </c>
      <c r="J65" s="192">
        <f t="shared" si="5"/>
        <v>355.2</v>
      </c>
      <c r="K65" s="193">
        <f t="shared" si="4"/>
        <v>19536</v>
      </c>
      <c r="L65" s="193">
        <v>0</v>
      </c>
      <c r="M65" s="194">
        <f t="shared" si="2"/>
        <v>19536</v>
      </c>
      <c r="N65" s="195">
        <v>55</v>
      </c>
    </row>
    <row r="66" spans="1:14" ht="24" x14ac:dyDescent="0.25">
      <c r="A66" s="189">
        <v>53</v>
      </c>
      <c r="B66" s="190" t="s">
        <v>386</v>
      </c>
      <c r="C66" s="191">
        <v>1954</v>
      </c>
      <c r="D66" s="191">
        <v>64</v>
      </c>
      <c r="E66" s="192">
        <v>357.9</v>
      </c>
      <c r="F66" s="191">
        <v>8</v>
      </c>
      <c r="G66" s="191">
        <v>10</v>
      </c>
      <c r="H66" s="191">
        <v>25</v>
      </c>
      <c r="I66" s="192">
        <v>357.9</v>
      </c>
      <c r="J66" s="192">
        <f t="shared" si="5"/>
        <v>357.9</v>
      </c>
      <c r="K66" s="193">
        <f t="shared" si="4"/>
        <v>19684.5</v>
      </c>
      <c r="L66" s="193">
        <v>0</v>
      </c>
      <c r="M66" s="194">
        <f t="shared" si="2"/>
        <v>19684.5</v>
      </c>
      <c r="N66" s="195">
        <v>55</v>
      </c>
    </row>
    <row r="67" spans="1:14" ht="24" x14ac:dyDescent="0.25">
      <c r="A67" s="189">
        <v>54</v>
      </c>
      <c r="B67" s="190" t="s">
        <v>387</v>
      </c>
      <c r="C67" s="191">
        <v>1954</v>
      </c>
      <c r="D67" s="191">
        <v>64</v>
      </c>
      <c r="E67" s="192">
        <v>360</v>
      </c>
      <c r="F67" s="191">
        <v>8</v>
      </c>
      <c r="G67" s="191">
        <v>9</v>
      </c>
      <c r="H67" s="191">
        <v>19</v>
      </c>
      <c r="I67" s="192">
        <v>360</v>
      </c>
      <c r="J67" s="192">
        <f t="shared" si="5"/>
        <v>360</v>
      </c>
      <c r="K67" s="193">
        <f t="shared" si="4"/>
        <v>19800</v>
      </c>
      <c r="L67" s="193">
        <v>0</v>
      </c>
      <c r="M67" s="194">
        <f t="shared" si="2"/>
        <v>19800</v>
      </c>
      <c r="N67" s="195">
        <v>55</v>
      </c>
    </row>
    <row r="68" spans="1:14" ht="24" x14ac:dyDescent="0.25">
      <c r="A68" s="189">
        <v>55</v>
      </c>
      <c r="B68" s="190" t="s">
        <v>388</v>
      </c>
      <c r="C68" s="191">
        <v>1954</v>
      </c>
      <c r="D68" s="191">
        <v>64</v>
      </c>
      <c r="E68" s="192">
        <v>179.2</v>
      </c>
      <c r="F68" s="191">
        <v>4</v>
      </c>
      <c r="G68" s="191">
        <v>4</v>
      </c>
      <c r="H68" s="191">
        <v>11</v>
      </c>
      <c r="I68" s="192">
        <v>179.2</v>
      </c>
      <c r="J68" s="192">
        <f t="shared" si="5"/>
        <v>179.2</v>
      </c>
      <c r="K68" s="193">
        <f t="shared" si="4"/>
        <v>9856</v>
      </c>
      <c r="L68" s="193">
        <v>0</v>
      </c>
      <c r="M68" s="194">
        <f t="shared" si="2"/>
        <v>9856</v>
      </c>
      <c r="N68" s="195">
        <v>55</v>
      </c>
    </row>
    <row r="69" spans="1:14" ht="24" x14ac:dyDescent="0.25">
      <c r="A69" s="189">
        <v>56</v>
      </c>
      <c r="B69" s="190" t="s">
        <v>389</v>
      </c>
      <c r="C69" s="191">
        <v>1954</v>
      </c>
      <c r="D69" s="191">
        <v>63</v>
      </c>
      <c r="E69" s="192">
        <v>348.4</v>
      </c>
      <c r="F69" s="191">
        <v>8</v>
      </c>
      <c r="G69" s="191">
        <v>8</v>
      </c>
      <c r="H69" s="191">
        <v>24</v>
      </c>
      <c r="I69" s="192">
        <v>348.4</v>
      </c>
      <c r="J69" s="192">
        <f t="shared" si="5"/>
        <v>348.4</v>
      </c>
      <c r="K69" s="193">
        <f t="shared" si="4"/>
        <v>19162</v>
      </c>
      <c r="L69" s="193">
        <v>0</v>
      </c>
      <c r="M69" s="194">
        <f t="shared" si="2"/>
        <v>19162</v>
      </c>
      <c r="N69" s="195">
        <v>55</v>
      </c>
    </row>
    <row r="70" spans="1:14" ht="36" x14ac:dyDescent="0.25">
      <c r="A70" s="189">
        <v>57</v>
      </c>
      <c r="B70" s="190" t="s">
        <v>390</v>
      </c>
      <c r="C70" s="191">
        <v>1954</v>
      </c>
      <c r="D70" s="191">
        <v>62</v>
      </c>
      <c r="E70" s="192">
        <v>347.6</v>
      </c>
      <c r="F70" s="191">
        <v>8</v>
      </c>
      <c r="G70" s="191">
        <v>11</v>
      </c>
      <c r="H70" s="191">
        <v>31</v>
      </c>
      <c r="I70" s="192">
        <v>347.6</v>
      </c>
      <c r="J70" s="192">
        <f t="shared" si="5"/>
        <v>347.6</v>
      </c>
      <c r="K70" s="193">
        <f t="shared" si="4"/>
        <v>19118</v>
      </c>
      <c r="L70" s="193">
        <v>0</v>
      </c>
      <c r="M70" s="194">
        <f t="shared" si="2"/>
        <v>19118</v>
      </c>
      <c r="N70" s="195">
        <v>55</v>
      </c>
    </row>
    <row r="71" spans="1:14" ht="24" x14ac:dyDescent="0.25">
      <c r="A71" s="189">
        <v>58</v>
      </c>
      <c r="B71" s="190" t="s">
        <v>391</v>
      </c>
      <c r="C71" s="191">
        <v>1954</v>
      </c>
      <c r="D71" s="191">
        <v>59</v>
      </c>
      <c r="E71" s="192">
        <v>179.4</v>
      </c>
      <c r="F71" s="191">
        <v>4</v>
      </c>
      <c r="G71" s="191">
        <v>6</v>
      </c>
      <c r="H71" s="191">
        <v>8</v>
      </c>
      <c r="I71" s="192">
        <v>179.4</v>
      </c>
      <c r="J71" s="192">
        <f t="shared" si="5"/>
        <v>179.4</v>
      </c>
      <c r="K71" s="193">
        <f t="shared" si="4"/>
        <v>9867</v>
      </c>
      <c r="L71" s="193">
        <v>0</v>
      </c>
      <c r="M71" s="194">
        <f t="shared" si="2"/>
        <v>9867</v>
      </c>
      <c r="N71" s="195">
        <v>55</v>
      </c>
    </row>
    <row r="72" spans="1:14" ht="24" x14ac:dyDescent="0.25">
      <c r="A72" s="189">
        <v>59</v>
      </c>
      <c r="B72" s="190" t="s">
        <v>392</v>
      </c>
      <c r="C72" s="191">
        <v>1954</v>
      </c>
      <c r="D72" s="191">
        <v>57</v>
      </c>
      <c r="E72" s="192">
        <v>528.70000000000005</v>
      </c>
      <c r="F72" s="191">
        <v>12</v>
      </c>
      <c r="G72" s="191">
        <v>16</v>
      </c>
      <c r="H72" s="191">
        <v>34</v>
      </c>
      <c r="I72" s="192">
        <v>528.70000000000005</v>
      </c>
      <c r="J72" s="192">
        <f t="shared" si="5"/>
        <v>528.70000000000005</v>
      </c>
      <c r="K72" s="193">
        <f t="shared" si="4"/>
        <v>29078.500000000004</v>
      </c>
      <c r="L72" s="193">
        <v>0</v>
      </c>
      <c r="M72" s="194">
        <f t="shared" si="2"/>
        <v>29078.500000000004</v>
      </c>
      <c r="N72" s="195">
        <v>55</v>
      </c>
    </row>
    <row r="73" spans="1:14" ht="24" x14ac:dyDescent="0.25">
      <c r="A73" s="189">
        <v>60</v>
      </c>
      <c r="B73" s="190" t="s">
        <v>393</v>
      </c>
      <c r="C73" s="191">
        <v>1954</v>
      </c>
      <c r="D73" s="191">
        <v>55</v>
      </c>
      <c r="E73" s="192">
        <v>504.1</v>
      </c>
      <c r="F73" s="191">
        <v>8</v>
      </c>
      <c r="G73" s="191">
        <v>13</v>
      </c>
      <c r="H73" s="191">
        <v>32</v>
      </c>
      <c r="I73" s="192">
        <v>504.1</v>
      </c>
      <c r="J73" s="192">
        <f t="shared" si="5"/>
        <v>504.1</v>
      </c>
      <c r="K73" s="193">
        <f t="shared" si="4"/>
        <v>27725.5</v>
      </c>
      <c r="L73" s="193">
        <v>0</v>
      </c>
      <c r="M73" s="194">
        <f t="shared" si="2"/>
        <v>27725.5</v>
      </c>
      <c r="N73" s="195">
        <v>55</v>
      </c>
    </row>
    <row r="74" spans="1:14" ht="24" x14ac:dyDescent="0.25">
      <c r="A74" s="189">
        <v>61</v>
      </c>
      <c r="B74" s="190" t="s">
        <v>394</v>
      </c>
      <c r="C74" s="191">
        <v>1954</v>
      </c>
      <c r="D74" s="191">
        <v>49</v>
      </c>
      <c r="E74" s="192">
        <v>516.9</v>
      </c>
      <c r="F74" s="191">
        <v>8</v>
      </c>
      <c r="G74" s="191">
        <v>13</v>
      </c>
      <c r="H74" s="191">
        <v>26</v>
      </c>
      <c r="I74" s="192">
        <v>516.9</v>
      </c>
      <c r="J74" s="192">
        <f t="shared" si="5"/>
        <v>516.9</v>
      </c>
      <c r="K74" s="193">
        <f t="shared" si="4"/>
        <v>28429.5</v>
      </c>
      <c r="L74" s="193">
        <v>0</v>
      </c>
      <c r="M74" s="194">
        <f t="shared" si="2"/>
        <v>28429.5</v>
      </c>
      <c r="N74" s="195">
        <v>55</v>
      </c>
    </row>
    <row r="75" spans="1:14" ht="24" x14ac:dyDescent="0.25">
      <c r="A75" s="189">
        <v>62</v>
      </c>
      <c r="B75" s="190" t="s">
        <v>395</v>
      </c>
      <c r="C75" s="191">
        <v>1954</v>
      </c>
      <c r="D75" s="191">
        <v>49</v>
      </c>
      <c r="E75" s="192">
        <v>408.7</v>
      </c>
      <c r="F75" s="191">
        <v>8</v>
      </c>
      <c r="G75" s="191">
        <v>6</v>
      </c>
      <c r="H75" s="191">
        <v>16</v>
      </c>
      <c r="I75" s="192">
        <v>408.7</v>
      </c>
      <c r="J75" s="192">
        <f t="shared" si="5"/>
        <v>408.7</v>
      </c>
      <c r="K75" s="193">
        <f t="shared" si="4"/>
        <v>22478.5</v>
      </c>
      <c r="L75" s="193">
        <v>0</v>
      </c>
      <c r="M75" s="194">
        <f t="shared" si="2"/>
        <v>22478.5</v>
      </c>
      <c r="N75" s="195">
        <v>55</v>
      </c>
    </row>
    <row r="76" spans="1:14" ht="24" x14ac:dyDescent="0.25">
      <c r="A76" s="189">
        <v>63</v>
      </c>
      <c r="B76" s="190" t="s">
        <v>396</v>
      </c>
      <c r="C76" s="191">
        <v>1954</v>
      </c>
      <c r="D76" s="191">
        <v>43</v>
      </c>
      <c r="E76" s="192">
        <v>515.6</v>
      </c>
      <c r="F76" s="191">
        <v>8</v>
      </c>
      <c r="G76" s="191">
        <v>15</v>
      </c>
      <c r="H76" s="191">
        <v>48</v>
      </c>
      <c r="I76" s="192">
        <v>515.6</v>
      </c>
      <c r="J76" s="192">
        <f t="shared" si="5"/>
        <v>515.6</v>
      </c>
      <c r="K76" s="193">
        <f t="shared" si="4"/>
        <v>28358</v>
      </c>
      <c r="L76" s="193">
        <v>0</v>
      </c>
      <c r="M76" s="194">
        <f t="shared" si="2"/>
        <v>28358</v>
      </c>
      <c r="N76" s="195">
        <v>55</v>
      </c>
    </row>
    <row r="77" spans="1:14" ht="24" x14ac:dyDescent="0.25">
      <c r="A77" s="189">
        <v>64</v>
      </c>
      <c r="B77" s="190" t="s">
        <v>397</v>
      </c>
      <c r="C77" s="191">
        <v>1955</v>
      </c>
      <c r="D77" s="191">
        <v>65</v>
      </c>
      <c r="E77" s="192">
        <v>172.5</v>
      </c>
      <c r="F77" s="191">
        <v>4</v>
      </c>
      <c r="G77" s="191">
        <v>3</v>
      </c>
      <c r="H77" s="191">
        <v>12</v>
      </c>
      <c r="I77" s="192">
        <v>172.5</v>
      </c>
      <c r="J77" s="192">
        <f t="shared" si="5"/>
        <v>172.5</v>
      </c>
      <c r="K77" s="193">
        <f t="shared" si="4"/>
        <v>9487.5</v>
      </c>
      <c r="L77" s="193">
        <v>0</v>
      </c>
      <c r="M77" s="194">
        <f t="shared" si="2"/>
        <v>9487.5</v>
      </c>
      <c r="N77" s="195">
        <v>55</v>
      </c>
    </row>
    <row r="78" spans="1:14" ht="24" x14ac:dyDescent="0.25">
      <c r="A78" s="189">
        <v>65</v>
      </c>
      <c r="B78" s="190" t="s">
        <v>398</v>
      </c>
      <c r="C78" s="191">
        <v>1955</v>
      </c>
      <c r="D78" s="191">
        <v>63</v>
      </c>
      <c r="E78" s="192">
        <v>358.9</v>
      </c>
      <c r="F78" s="191">
        <v>8</v>
      </c>
      <c r="G78" s="191">
        <v>9</v>
      </c>
      <c r="H78" s="191">
        <v>20</v>
      </c>
      <c r="I78" s="192">
        <v>358.9</v>
      </c>
      <c r="J78" s="192">
        <f t="shared" si="5"/>
        <v>358.9</v>
      </c>
      <c r="K78" s="193">
        <f t="shared" si="4"/>
        <v>19739.5</v>
      </c>
      <c r="L78" s="193">
        <v>0</v>
      </c>
      <c r="M78" s="194">
        <f t="shared" ref="M78:M141" si="6">K78</f>
        <v>19739.5</v>
      </c>
      <c r="N78" s="195">
        <v>55</v>
      </c>
    </row>
    <row r="79" spans="1:14" ht="24" x14ac:dyDescent="0.25">
      <c r="A79" s="189">
        <v>66</v>
      </c>
      <c r="B79" s="190" t="s">
        <v>399</v>
      </c>
      <c r="C79" s="191">
        <v>1955</v>
      </c>
      <c r="D79" s="191">
        <v>63</v>
      </c>
      <c r="E79" s="192">
        <v>347.6</v>
      </c>
      <c r="F79" s="191">
        <v>8</v>
      </c>
      <c r="G79" s="191">
        <v>9</v>
      </c>
      <c r="H79" s="191">
        <v>24</v>
      </c>
      <c r="I79" s="192">
        <v>347.6</v>
      </c>
      <c r="J79" s="192">
        <f t="shared" si="5"/>
        <v>347.6</v>
      </c>
      <c r="K79" s="193">
        <f t="shared" si="4"/>
        <v>19118</v>
      </c>
      <c r="L79" s="193">
        <v>0</v>
      </c>
      <c r="M79" s="194">
        <f t="shared" si="6"/>
        <v>19118</v>
      </c>
      <c r="N79" s="195">
        <v>55</v>
      </c>
    </row>
    <row r="80" spans="1:14" ht="24" x14ac:dyDescent="0.25">
      <c r="A80" s="189">
        <v>67</v>
      </c>
      <c r="B80" s="190" t="s">
        <v>400</v>
      </c>
      <c r="C80" s="191">
        <v>1955</v>
      </c>
      <c r="D80" s="191">
        <v>63</v>
      </c>
      <c r="E80" s="192">
        <v>356.6</v>
      </c>
      <c r="F80" s="191">
        <v>8</v>
      </c>
      <c r="G80" s="191">
        <v>10</v>
      </c>
      <c r="H80" s="191">
        <v>23</v>
      </c>
      <c r="I80" s="192">
        <v>356.6</v>
      </c>
      <c r="J80" s="192">
        <f t="shared" si="5"/>
        <v>356.6</v>
      </c>
      <c r="K80" s="193">
        <f t="shared" si="4"/>
        <v>19613</v>
      </c>
      <c r="L80" s="193">
        <v>0</v>
      </c>
      <c r="M80" s="194">
        <f t="shared" si="6"/>
        <v>19613</v>
      </c>
      <c r="N80" s="195">
        <v>55</v>
      </c>
    </row>
    <row r="81" spans="1:14" ht="24" x14ac:dyDescent="0.25">
      <c r="A81" s="189">
        <v>68</v>
      </c>
      <c r="B81" s="190" t="s">
        <v>401</v>
      </c>
      <c r="C81" s="191">
        <v>1955</v>
      </c>
      <c r="D81" s="191">
        <v>62</v>
      </c>
      <c r="E81" s="192">
        <v>353.2</v>
      </c>
      <c r="F81" s="191">
        <v>8</v>
      </c>
      <c r="G81" s="191">
        <v>13</v>
      </c>
      <c r="H81" s="191">
        <v>29</v>
      </c>
      <c r="I81" s="192">
        <v>353.2</v>
      </c>
      <c r="J81" s="192">
        <f t="shared" si="5"/>
        <v>353.2</v>
      </c>
      <c r="K81" s="193">
        <f t="shared" si="4"/>
        <v>19426</v>
      </c>
      <c r="L81" s="193">
        <v>0</v>
      </c>
      <c r="M81" s="194">
        <f t="shared" si="6"/>
        <v>19426</v>
      </c>
      <c r="N81" s="195">
        <v>55</v>
      </c>
    </row>
    <row r="82" spans="1:14" ht="24" x14ac:dyDescent="0.25">
      <c r="A82" s="189">
        <v>69</v>
      </c>
      <c r="B82" s="190" t="s">
        <v>402</v>
      </c>
      <c r="C82" s="191">
        <v>1955</v>
      </c>
      <c r="D82" s="191">
        <v>62</v>
      </c>
      <c r="E82" s="192">
        <v>435.5</v>
      </c>
      <c r="F82" s="191">
        <v>8</v>
      </c>
      <c r="G82" s="191">
        <v>12</v>
      </c>
      <c r="H82" s="191">
        <v>31</v>
      </c>
      <c r="I82" s="192">
        <v>435.5</v>
      </c>
      <c r="J82" s="192">
        <f t="shared" si="5"/>
        <v>435.5</v>
      </c>
      <c r="K82" s="193">
        <f t="shared" si="4"/>
        <v>23952.5</v>
      </c>
      <c r="L82" s="193">
        <v>0</v>
      </c>
      <c r="M82" s="194">
        <f t="shared" si="6"/>
        <v>23952.5</v>
      </c>
      <c r="N82" s="195">
        <v>55</v>
      </c>
    </row>
    <row r="83" spans="1:14" ht="24" x14ac:dyDescent="0.25">
      <c r="A83" s="189">
        <v>70</v>
      </c>
      <c r="B83" s="190" t="s">
        <v>403</v>
      </c>
      <c r="C83" s="191">
        <v>1955</v>
      </c>
      <c r="D83" s="191">
        <v>62</v>
      </c>
      <c r="E83" s="192">
        <v>339.6</v>
      </c>
      <c r="F83" s="191">
        <v>8</v>
      </c>
      <c r="G83" s="191">
        <v>11</v>
      </c>
      <c r="H83" s="191">
        <v>24</v>
      </c>
      <c r="I83" s="192">
        <v>339.6</v>
      </c>
      <c r="J83" s="192">
        <f t="shared" si="5"/>
        <v>339.6</v>
      </c>
      <c r="K83" s="193">
        <f t="shared" si="4"/>
        <v>18678</v>
      </c>
      <c r="L83" s="193">
        <v>0</v>
      </c>
      <c r="M83" s="194">
        <f t="shared" si="6"/>
        <v>18678</v>
      </c>
      <c r="N83" s="195">
        <v>55</v>
      </c>
    </row>
    <row r="84" spans="1:14" ht="36" x14ac:dyDescent="0.25">
      <c r="A84" s="189">
        <v>71</v>
      </c>
      <c r="B84" s="190" t="s">
        <v>404</v>
      </c>
      <c r="C84" s="191">
        <v>1955</v>
      </c>
      <c r="D84" s="191">
        <v>62</v>
      </c>
      <c r="E84" s="192">
        <v>348.7</v>
      </c>
      <c r="F84" s="191">
        <v>8</v>
      </c>
      <c r="G84" s="191">
        <v>14</v>
      </c>
      <c r="H84" s="191">
        <v>28</v>
      </c>
      <c r="I84" s="192">
        <v>348.7</v>
      </c>
      <c r="J84" s="192">
        <f t="shared" si="5"/>
        <v>348.7</v>
      </c>
      <c r="K84" s="193">
        <f t="shared" si="4"/>
        <v>19178.5</v>
      </c>
      <c r="L84" s="193">
        <v>0</v>
      </c>
      <c r="M84" s="194">
        <f t="shared" si="6"/>
        <v>19178.5</v>
      </c>
      <c r="N84" s="195">
        <v>55</v>
      </c>
    </row>
    <row r="85" spans="1:14" ht="24" x14ac:dyDescent="0.25">
      <c r="A85" s="189">
        <v>72</v>
      </c>
      <c r="B85" s="190" t="s">
        <v>405</v>
      </c>
      <c r="C85" s="191">
        <v>1955</v>
      </c>
      <c r="D85" s="191">
        <v>62</v>
      </c>
      <c r="E85" s="192">
        <v>429.9</v>
      </c>
      <c r="F85" s="191">
        <v>8</v>
      </c>
      <c r="G85" s="191">
        <v>11</v>
      </c>
      <c r="H85" s="191">
        <v>19</v>
      </c>
      <c r="I85" s="192">
        <v>429.9</v>
      </c>
      <c r="J85" s="192">
        <f t="shared" si="5"/>
        <v>429.9</v>
      </c>
      <c r="K85" s="193">
        <f t="shared" si="4"/>
        <v>23644.5</v>
      </c>
      <c r="L85" s="193">
        <v>0</v>
      </c>
      <c r="M85" s="194">
        <f t="shared" si="6"/>
        <v>23644.5</v>
      </c>
      <c r="N85" s="195">
        <v>55</v>
      </c>
    </row>
    <row r="86" spans="1:14" ht="24" x14ac:dyDescent="0.25">
      <c r="A86" s="189">
        <v>73</v>
      </c>
      <c r="B86" s="190" t="s">
        <v>406</v>
      </c>
      <c r="C86" s="191">
        <v>1955</v>
      </c>
      <c r="D86" s="191">
        <v>60</v>
      </c>
      <c r="E86" s="192">
        <v>351.5</v>
      </c>
      <c r="F86" s="191">
        <v>8</v>
      </c>
      <c r="G86" s="191">
        <v>14</v>
      </c>
      <c r="H86" s="191">
        <v>30</v>
      </c>
      <c r="I86" s="192">
        <v>351.5</v>
      </c>
      <c r="J86" s="192">
        <f t="shared" si="5"/>
        <v>351.5</v>
      </c>
      <c r="K86" s="193">
        <f t="shared" si="4"/>
        <v>19332.5</v>
      </c>
      <c r="L86" s="193">
        <v>0</v>
      </c>
      <c r="M86" s="194">
        <f t="shared" si="6"/>
        <v>19332.5</v>
      </c>
      <c r="N86" s="195">
        <v>55</v>
      </c>
    </row>
    <row r="87" spans="1:14" ht="24" x14ac:dyDescent="0.25">
      <c r="A87" s="189">
        <v>74</v>
      </c>
      <c r="B87" s="190" t="s">
        <v>407</v>
      </c>
      <c r="C87" s="191">
        <v>1955</v>
      </c>
      <c r="D87" s="191">
        <v>60</v>
      </c>
      <c r="E87" s="192">
        <v>354.2</v>
      </c>
      <c r="F87" s="191">
        <v>8</v>
      </c>
      <c r="G87" s="191">
        <v>15</v>
      </c>
      <c r="H87" s="191">
        <v>27</v>
      </c>
      <c r="I87" s="192">
        <v>354.2</v>
      </c>
      <c r="J87" s="192">
        <f t="shared" si="5"/>
        <v>354.2</v>
      </c>
      <c r="K87" s="193">
        <f t="shared" si="4"/>
        <v>19481</v>
      </c>
      <c r="L87" s="193">
        <v>0</v>
      </c>
      <c r="M87" s="194">
        <f t="shared" si="6"/>
        <v>19481</v>
      </c>
      <c r="N87" s="195">
        <v>55</v>
      </c>
    </row>
    <row r="88" spans="1:14" ht="24" x14ac:dyDescent="0.25">
      <c r="A88" s="189">
        <v>75</v>
      </c>
      <c r="B88" s="190" t="s">
        <v>408</v>
      </c>
      <c r="C88" s="191">
        <v>1955</v>
      </c>
      <c r="D88" s="191">
        <v>59</v>
      </c>
      <c r="E88" s="192">
        <v>358.7</v>
      </c>
      <c r="F88" s="191">
        <v>8</v>
      </c>
      <c r="G88" s="191">
        <v>11</v>
      </c>
      <c r="H88" s="191">
        <v>28</v>
      </c>
      <c r="I88" s="192">
        <v>358.7</v>
      </c>
      <c r="J88" s="192">
        <f t="shared" si="5"/>
        <v>358.7</v>
      </c>
      <c r="K88" s="193">
        <f t="shared" si="4"/>
        <v>19728.5</v>
      </c>
      <c r="L88" s="193">
        <v>0</v>
      </c>
      <c r="M88" s="194">
        <f t="shared" si="6"/>
        <v>19728.5</v>
      </c>
      <c r="N88" s="195">
        <v>55</v>
      </c>
    </row>
    <row r="89" spans="1:14" ht="24" x14ac:dyDescent="0.25">
      <c r="A89" s="189">
        <v>76</v>
      </c>
      <c r="B89" s="190" t="s">
        <v>409</v>
      </c>
      <c r="C89" s="191">
        <v>1955</v>
      </c>
      <c r="D89" s="191">
        <v>59</v>
      </c>
      <c r="E89" s="192">
        <v>354.1</v>
      </c>
      <c r="F89" s="191">
        <v>8</v>
      </c>
      <c r="G89" s="191">
        <v>10</v>
      </c>
      <c r="H89" s="191">
        <v>18</v>
      </c>
      <c r="I89" s="192">
        <v>354.1</v>
      </c>
      <c r="J89" s="192">
        <f t="shared" si="5"/>
        <v>354.1</v>
      </c>
      <c r="K89" s="193">
        <f t="shared" si="4"/>
        <v>19475.5</v>
      </c>
      <c r="L89" s="193">
        <v>0</v>
      </c>
      <c r="M89" s="194">
        <f t="shared" si="6"/>
        <v>19475.5</v>
      </c>
      <c r="N89" s="195">
        <v>55</v>
      </c>
    </row>
    <row r="90" spans="1:14" ht="24" x14ac:dyDescent="0.25">
      <c r="A90" s="189">
        <v>77</v>
      </c>
      <c r="B90" s="190" t="s">
        <v>410</v>
      </c>
      <c r="C90" s="191">
        <v>1955</v>
      </c>
      <c r="D90" s="191">
        <v>57</v>
      </c>
      <c r="E90" s="192">
        <v>351.2</v>
      </c>
      <c r="F90" s="191">
        <v>8</v>
      </c>
      <c r="G90" s="191">
        <v>11</v>
      </c>
      <c r="H90" s="191">
        <v>31</v>
      </c>
      <c r="I90" s="192">
        <v>351.2</v>
      </c>
      <c r="J90" s="192">
        <f t="shared" si="5"/>
        <v>351.2</v>
      </c>
      <c r="K90" s="193">
        <f t="shared" si="4"/>
        <v>19316</v>
      </c>
      <c r="L90" s="193">
        <v>0</v>
      </c>
      <c r="M90" s="194">
        <f t="shared" si="6"/>
        <v>19316</v>
      </c>
      <c r="N90" s="195">
        <v>55</v>
      </c>
    </row>
    <row r="91" spans="1:14" ht="24" x14ac:dyDescent="0.25">
      <c r="A91" s="189">
        <v>78</v>
      </c>
      <c r="B91" s="190" t="s">
        <v>411</v>
      </c>
      <c r="C91" s="191">
        <v>1955</v>
      </c>
      <c r="D91" s="191">
        <v>57</v>
      </c>
      <c r="E91" s="192">
        <v>401.8</v>
      </c>
      <c r="F91" s="191">
        <v>8</v>
      </c>
      <c r="G91" s="191">
        <v>4</v>
      </c>
      <c r="H91" s="191">
        <v>14</v>
      </c>
      <c r="I91" s="192">
        <v>401.8</v>
      </c>
      <c r="J91" s="192">
        <f t="shared" si="5"/>
        <v>401.8</v>
      </c>
      <c r="K91" s="193">
        <f t="shared" si="4"/>
        <v>22099</v>
      </c>
      <c r="L91" s="193">
        <v>0</v>
      </c>
      <c r="M91" s="194">
        <f t="shared" si="6"/>
        <v>22099</v>
      </c>
      <c r="N91" s="195">
        <v>55</v>
      </c>
    </row>
    <row r="92" spans="1:14" ht="24" x14ac:dyDescent="0.25">
      <c r="A92" s="189">
        <v>79</v>
      </c>
      <c r="B92" s="190" t="s">
        <v>412</v>
      </c>
      <c r="C92" s="191">
        <v>1955</v>
      </c>
      <c r="D92" s="191">
        <v>56</v>
      </c>
      <c r="E92" s="192">
        <v>434</v>
      </c>
      <c r="F92" s="191">
        <v>7</v>
      </c>
      <c r="G92" s="191">
        <v>10</v>
      </c>
      <c r="H92" s="191">
        <v>31</v>
      </c>
      <c r="I92" s="192">
        <v>434</v>
      </c>
      <c r="J92" s="192">
        <f t="shared" si="5"/>
        <v>434</v>
      </c>
      <c r="K92" s="193">
        <f t="shared" si="4"/>
        <v>23870</v>
      </c>
      <c r="L92" s="193">
        <v>0</v>
      </c>
      <c r="M92" s="194">
        <f t="shared" si="6"/>
        <v>23870</v>
      </c>
      <c r="N92" s="195">
        <v>55</v>
      </c>
    </row>
    <row r="93" spans="1:14" ht="24" x14ac:dyDescent="0.25">
      <c r="A93" s="189">
        <v>80</v>
      </c>
      <c r="B93" s="190" t="s">
        <v>413</v>
      </c>
      <c r="C93" s="191">
        <v>1955</v>
      </c>
      <c r="D93" s="191">
        <v>55</v>
      </c>
      <c r="E93" s="192">
        <v>353.4</v>
      </c>
      <c r="F93" s="191">
        <v>8</v>
      </c>
      <c r="G93" s="191">
        <v>8</v>
      </c>
      <c r="H93" s="191">
        <v>15</v>
      </c>
      <c r="I93" s="192">
        <v>353.4</v>
      </c>
      <c r="J93" s="192">
        <f t="shared" si="5"/>
        <v>353.4</v>
      </c>
      <c r="K93" s="193">
        <f t="shared" si="4"/>
        <v>19437</v>
      </c>
      <c r="L93" s="193">
        <v>0</v>
      </c>
      <c r="M93" s="194">
        <f t="shared" si="6"/>
        <v>19437</v>
      </c>
      <c r="N93" s="195">
        <v>55</v>
      </c>
    </row>
    <row r="94" spans="1:14" ht="24" x14ac:dyDescent="0.25">
      <c r="A94" s="189">
        <v>81</v>
      </c>
      <c r="B94" s="190" t="s">
        <v>414</v>
      </c>
      <c r="C94" s="191">
        <v>1956</v>
      </c>
      <c r="D94" s="191">
        <v>67</v>
      </c>
      <c r="E94" s="192">
        <v>436</v>
      </c>
      <c r="F94" s="191">
        <v>8</v>
      </c>
      <c r="G94" s="191">
        <v>13</v>
      </c>
      <c r="H94" s="191">
        <v>21</v>
      </c>
      <c r="I94" s="192">
        <v>436</v>
      </c>
      <c r="J94" s="192">
        <f t="shared" si="5"/>
        <v>436</v>
      </c>
      <c r="K94" s="193">
        <f t="shared" si="4"/>
        <v>23980</v>
      </c>
      <c r="L94" s="193">
        <v>0</v>
      </c>
      <c r="M94" s="194">
        <f t="shared" si="6"/>
        <v>23980</v>
      </c>
      <c r="N94" s="195">
        <v>55</v>
      </c>
    </row>
    <row r="95" spans="1:14" ht="24" x14ac:dyDescent="0.25">
      <c r="A95" s="189">
        <v>82</v>
      </c>
      <c r="B95" s="190" t="s">
        <v>415</v>
      </c>
      <c r="C95" s="191">
        <v>1956</v>
      </c>
      <c r="D95" s="191">
        <v>67</v>
      </c>
      <c r="E95" s="192">
        <v>439.7</v>
      </c>
      <c r="F95" s="191">
        <v>8</v>
      </c>
      <c r="G95" s="191">
        <v>8</v>
      </c>
      <c r="H95" s="191">
        <v>22</v>
      </c>
      <c r="I95" s="192">
        <v>439.7</v>
      </c>
      <c r="J95" s="192">
        <f t="shared" si="5"/>
        <v>439.7</v>
      </c>
      <c r="K95" s="193">
        <f t="shared" si="4"/>
        <v>24183.5</v>
      </c>
      <c r="L95" s="193">
        <v>0</v>
      </c>
      <c r="M95" s="194">
        <f t="shared" si="6"/>
        <v>24183.5</v>
      </c>
      <c r="N95" s="195">
        <v>55</v>
      </c>
    </row>
    <row r="96" spans="1:14" ht="24" x14ac:dyDescent="0.25">
      <c r="A96" s="189">
        <v>83</v>
      </c>
      <c r="B96" s="190" t="s">
        <v>416</v>
      </c>
      <c r="C96" s="191">
        <v>1956</v>
      </c>
      <c r="D96" s="191">
        <v>66</v>
      </c>
      <c r="E96" s="192">
        <v>353.5</v>
      </c>
      <c r="F96" s="191">
        <v>8</v>
      </c>
      <c r="G96" s="191">
        <v>12</v>
      </c>
      <c r="H96" s="191">
        <v>24</v>
      </c>
      <c r="I96" s="192">
        <v>353.5</v>
      </c>
      <c r="J96" s="192">
        <f t="shared" si="5"/>
        <v>353.5</v>
      </c>
      <c r="K96" s="193">
        <f t="shared" si="4"/>
        <v>19442.5</v>
      </c>
      <c r="L96" s="193">
        <v>0</v>
      </c>
      <c r="M96" s="194">
        <f t="shared" si="6"/>
        <v>19442.5</v>
      </c>
      <c r="N96" s="195">
        <v>55</v>
      </c>
    </row>
    <row r="97" spans="1:14" ht="24" x14ac:dyDescent="0.25">
      <c r="A97" s="189">
        <v>84</v>
      </c>
      <c r="B97" s="190" t="s">
        <v>417</v>
      </c>
      <c r="C97" s="191">
        <v>1956</v>
      </c>
      <c r="D97" s="191">
        <v>66</v>
      </c>
      <c r="E97" s="192">
        <v>355</v>
      </c>
      <c r="F97" s="191">
        <v>8</v>
      </c>
      <c r="G97" s="191">
        <v>11</v>
      </c>
      <c r="H97" s="191">
        <v>19</v>
      </c>
      <c r="I97" s="192">
        <v>355</v>
      </c>
      <c r="J97" s="192">
        <f t="shared" si="5"/>
        <v>355</v>
      </c>
      <c r="K97" s="193">
        <f t="shared" si="4"/>
        <v>19525</v>
      </c>
      <c r="L97" s="193">
        <v>0</v>
      </c>
      <c r="M97" s="194">
        <f t="shared" si="6"/>
        <v>19525</v>
      </c>
      <c r="N97" s="195">
        <v>55</v>
      </c>
    </row>
    <row r="98" spans="1:14" ht="24" x14ac:dyDescent="0.25">
      <c r="A98" s="189">
        <v>85</v>
      </c>
      <c r="B98" s="190" t="s">
        <v>418</v>
      </c>
      <c r="C98" s="191">
        <v>1956</v>
      </c>
      <c r="D98" s="191">
        <v>66</v>
      </c>
      <c r="E98" s="192">
        <v>432.3</v>
      </c>
      <c r="F98" s="191">
        <v>8</v>
      </c>
      <c r="G98" s="191">
        <v>12</v>
      </c>
      <c r="H98" s="191">
        <v>17</v>
      </c>
      <c r="I98" s="192">
        <v>432.3</v>
      </c>
      <c r="J98" s="192">
        <f t="shared" si="5"/>
        <v>432.3</v>
      </c>
      <c r="K98" s="193">
        <f t="shared" si="4"/>
        <v>23776.5</v>
      </c>
      <c r="L98" s="193">
        <v>0</v>
      </c>
      <c r="M98" s="194">
        <f t="shared" si="6"/>
        <v>23776.5</v>
      </c>
      <c r="N98" s="195">
        <v>55</v>
      </c>
    </row>
    <row r="99" spans="1:14" ht="24" x14ac:dyDescent="0.25">
      <c r="A99" s="189">
        <v>86</v>
      </c>
      <c r="B99" s="190" t="s">
        <v>419</v>
      </c>
      <c r="C99" s="191">
        <v>1956</v>
      </c>
      <c r="D99" s="191">
        <v>65</v>
      </c>
      <c r="E99" s="192">
        <v>176.6</v>
      </c>
      <c r="F99" s="191">
        <v>4</v>
      </c>
      <c r="G99" s="191">
        <v>5</v>
      </c>
      <c r="H99" s="191">
        <v>13</v>
      </c>
      <c r="I99" s="192">
        <v>176.6</v>
      </c>
      <c r="J99" s="192">
        <f t="shared" si="5"/>
        <v>176.6</v>
      </c>
      <c r="K99" s="193">
        <f t="shared" si="4"/>
        <v>9713</v>
      </c>
      <c r="L99" s="193">
        <v>0</v>
      </c>
      <c r="M99" s="194">
        <f t="shared" si="6"/>
        <v>9713</v>
      </c>
      <c r="N99" s="195">
        <v>55</v>
      </c>
    </row>
    <row r="100" spans="1:14" ht="24" x14ac:dyDescent="0.25">
      <c r="A100" s="189">
        <v>87</v>
      </c>
      <c r="B100" s="190" t="s">
        <v>420</v>
      </c>
      <c r="C100" s="191">
        <v>1956</v>
      </c>
      <c r="D100" s="191">
        <v>65</v>
      </c>
      <c r="E100" s="192">
        <v>436.6</v>
      </c>
      <c r="F100" s="191">
        <v>8</v>
      </c>
      <c r="G100" s="191">
        <v>11</v>
      </c>
      <c r="H100" s="191">
        <v>22</v>
      </c>
      <c r="I100" s="192">
        <v>436.6</v>
      </c>
      <c r="J100" s="192">
        <f t="shared" si="5"/>
        <v>436.6</v>
      </c>
      <c r="K100" s="193">
        <f t="shared" si="4"/>
        <v>24013</v>
      </c>
      <c r="L100" s="193">
        <v>0</v>
      </c>
      <c r="M100" s="194">
        <f t="shared" si="6"/>
        <v>24013</v>
      </c>
      <c r="N100" s="195">
        <v>55</v>
      </c>
    </row>
    <row r="101" spans="1:14" ht="24" x14ac:dyDescent="0.25">
      <c r="A101" s="189">
        <v>88</v>
      </c>
      <c r="B101" s="190" t="s">
        <v>421</v>
      </c>
      <c r="C101" s="191">
        <v>1956</v>
      </c>
      <c r="D101" s="191">
        <v>65</v>
      </c>
      <c r="E101" s="192">
        <v>437.6</v>
      </c>
      <c r="F101" s="191">
        <v>8</v>
      </c>
      <c r="G101" s="191">
        <v>8</v>
      </c>
      <c r="H101" s="191">
        <v>21</v>
      </c>
      <c r="I101" s="192">
        <v>437.6</v>
      </c>
      <c r="J101" s="192">
        <f t="shared" si="5"/>
        <v>437.6</v>
      </c>
      <c r="K101" s="193">
        <f t="shared" si="4"/>
        <v>24068</v>
      </c>
      <c r="L101" s="193">
        <v>0</v>
      </c>
      <c r="M101" s="194">
        <f t="shared" si="6"/>
        <v>24068</v>
      </c>
      <c r="N101" s="195">
        <v>55</v>
      </c>
    </row>
    <row r="102" spans="1:14" ht="24" x14ac:dyDescent="0.25">
      <c r="A102" s="189">
        <v>89</v>
      </c>
      <c r="B102" s="190" t="s">
        <v>422</v>
      </c>
      <c r="C102" s="191">
        <v>1956</v>
      </c>
      <c r="D102" s="191">
        <v>65</v>
      </c>
      <c r="E102" s="192">
        <v>352.1</v>
      </c>
      <c r="F102" s="191">
        <v>8</v>
      </c>
      <c r="G102" s="191">
        <v>11</v>
      </c>
      <c r="H102" s="191">
        <v>23</v>
      </c>
      <c r="I102" s="192">
        <v>352.1</v>
      </c>
      <c r="J102" s="192">
        <f t="shared" si="5"/>
        <v>352.1</v>
      </c>
      <c r="K102" s="193">
        <f t="shared" si="4"/>
        <v>19365.5</v>
      </c>
      <c r="L102" s="193">
        <v>0</v>
      </c>
      <c r="M102" s="194">
        <f t="shared" si="6"/>
        <v>19365.5</v>
      </c>
      <c r="N102" s="195">
        <v>55</v>
      </c>
    </row>
    <row r="103" spans="1:14" ht="24" x14ac:dyDescent="0.25">
      <c r="A103" s="189">
        <v>90</v>
      </c>
      <c r="B103" s="190" t="s">
        <v>423</v>
      </c>
      <c r="C103" s="191">
        <v>1956</v>
      </c>
      <c r="D103" s="191">
        <v>64</v>
      </c>
      <c r="E103" s="192">
        <v>437.5</v>
      </c>
      <c r="F103" s="191">
        <v>8</v>
      </c>
      <c r="G103" s="191">
        <v>10</v>
      </c>
      <c r="H103" s="191">
        <v>30</v>
      </c>
      <c r="I103" s="192">
        <v>437.5</v>
      </c>
      <c r="J103" s="192">
        <f t="shared" si="5"/>
        <v>437.5</v>
      </c>
      <c r="K103" s="193">
        <f t="shared" si="4"/>
        <v>24062.5</v>
      </c>
      <c r="L103" s="193">
        <v>0</v>
      </c>
      <c r="M103" s="194">
        <f t="shared" si="6"/>
        <v>24062.5</v>
      </c>
      <c r="N103" s="195">
        <v>55</v>
      </c>
    </row>
    <row r="104" spans="1:14" ht="24" x14ac:dyDescent="0.25">
      <c r="A104" s="189">
        <v>91</v>
      </c>
      <c r="B104" s="190" t="s">
        <v>424</v>
      </c>
      <c r="C104" s="191">
        <v>1956</v>
      </c>
      <c r="D104" s="191">
        <v>64</v>
      </c>
      <c r="E104" s="192">
        <v>175.4</v>
      </c>
      <c r="F104" s="191">
        <v>4</v>
      </c>
      <c r="G104" s="191">
        <v>6</v>
      </c>
      <c r="H104" s="191">
        <v>8</v>
      </c>
      <c r="I104" s="192">
        <v>175.4</v>
      </c>
      <c r="J104" s="192">
        <f t="shared" si="5"/>
        <v>175.4</v>
      </c>
      <c r="K104" s="193">
        <f t="shared" si="4"/>
        <v>9647</v>
      </c>
      <c r="L104" s="193">
        <v>0</v>
      </c>
      <c r="M104" s="194">
        <f t="shared" si="6"/>
        <v>9647</v>
      </c>
      <c r="N104" s="195">
        <v>55</v>
      </c>
    </row>
    <row r="105" spans="1:14" ht="24" x14ac:dyDescent="0.25">
      <c r="A105" s="189">
        <v>92</v>
      </c>
      <c r="B105" s="190" t="s">
        <v>425</v>
      </c>
      <c r="C105" s="191">
        <v>1956</v>
      </c>
      <c r="D105" s="191">
        <v>64</v>
      </c>
      <c r="E105" s="192">
        <v>431.5</v>
      </c>
      <c r="F105" s="191">
        <v>8</v>
      </c>
      <c r="G105" s="191">
        <v>9</v>
      </c>
      <c r="H105" s="191">
        <v>27</v>
      </c>
      <c r="I105" s="192">
        <v>431.5</v>
      </c>
      <c r="J105" s="192">
        <f t="shared" si="5"/>
        <v>431.5</v>
      </c>
      <c r="K105" s="193">
        <f t="shared" si="4"/>
        <v>23732.5</v>
      </c>
      <c r="L105" s="193">
        <v>0</v>
      </c>
      <c r="M105" s="194">
        <f t="shared" si="6"/>
        <v>23732.5</v>
      </c>
      <c r="N105" s="195">
        <v>55</v>
      </c>
    </row>
    <row r="106" spans="1:14" ht="24" x14ac:dyDescent="0.25">
      <c r="A106" s="189">
        <v>93</v>
      </c>
      <c r="B106" s="190" t="s">
        <v>426</v>
      </c>
      <c r="C106" s="191">
        <v>1956</v>
      </c>
      <c r="D106" s="191">
        <v>64</v>
      </c>
      <c r="E106" s="192">
        <v>352.4</v>
      </c>
      <c r="F106" s="191">
        <v>8</v>
      </c>
      <c r="G106" s="191">
        <v>10</v>
      </c>
      <c r="H106" s="191">
        <v>20</v>
      </c>
      <c r="I106" s="192">
        <v>352.4</v>
      </c>
      <c r="J106" s="192">
        <f t="shared" si="5"/>
        <v>352.4</v>
      </c>
      <c r="K106" s="193">
        <f t="shared" si="4"/>
        <v>19382</v>
      </c>
      <c r="L106" s="193">
        <v>0</v>
      </c>
      <c r="M106" s="194">
        <f t="shared" si="6"/>
        <v>19382</v>
      </c>
      <c r="N106" s="195">
        <v>55</v>
      </c>
    </row>
    <row r="107" spans="1:14" ht="24" x14ac:dyDescent="0.25">
      <c r="A107" s="189">
        <v>94</v>
      </c>
      <c r="B107" s="190" t="s">
        <v>427</v>
      </c>
      <c r="C107" s="191">
        <v>1956</v>
      </c>
      <c r="D107" s="191">
        <v>64</v>
      </c>
      <c r="E107" s="192">
        <v>355.1</v>
      </c>
      <c r="F107" s="191">
        <v>8</v>
      </c>
      <c r="G107" s="191">
        <v>11</v>
      </c>
      <c r="H107" s="191">
        <v>25</v>
      </c>
      <c r="I107" s="192">
        <v>355.1</v>
      </c>
      <c r="J107" s="192">
        <f t="shared" si="5"/>
        <v>355.1</v>
      </c>
      <c r="K107" s="193">
        <f t="shared" si="4"/>
        <v>19530.5</v>
      </c>
      <c r="L107" s="193">
        <v>0</v>
      </c>
      <c r="M107" s="194">
        <f t="shared" si="6"/>
        <v>19530.5</v>
      </c>
      <c r="N107" s="195">
        <v>55</v>
      </c>
    </row>
    <row r="108" spans="1:14" ht="24" x14ac:dyDescent="0.25">
      <c r="A108" s="189">
        <v>95</v>
      </c>
      <c r="B108" s="190" t="s">
        <v>428</v>
      </c>
      <c r="C108" s="191">
        <v>1956</v>
      </c>
      <c r="D108" s="191">
        <v>64</v>
      </c>
      <c r="E108" s="192">
        <v>439.6</v>
      </c>
      <c r="F108" s="191">
        <v>8</v>
      </c>
      <c r="G108" s="191">
        <v>12</v>
      </c>
      <c r="H108" s="191">
        <v>28</v>
      </c>
      <c r="I108" s="192">
        <v>439.6</v>
      </c>
      <c r="J108" s="192">
        <f t="shared" si="5"/>
        <v>439.6</v>
      </c>
      <c r="K108" s="193">
        <f t="shared" si="4"/>
        <v>24178</v>
      </c>
      <c r="L108" s="193">
        <v>0</v>
      </c>
      <c r="M108" s="194">
        <f t="shared" si="6"/>
        <v>24178</v>
      </c>
      <c r="N108" s="195">
        <v>55</v>
      </c>
    </row>
    <row r="109" spans="1:14" ht="24" x14ac:dyDescent="0.25">
      <c r="A109" s="189">
        <v>96</v>
      </c>
      <c r="B109" s="190" t="s">
        <v>429</v>
      </c>
      <c r="C109" s="191">
        <v>1956</v>
      </c>
      <c r="D109" s="191">
        <v>63</v>
      </c>
      <c r="E109" s="192">
        <v>437.3</v>
      </c>
      <c r="F109" s="191">
        <v>8</v>
      </c>
      <c r="G109" s="191">
        <v>10</v>
      </c>
      <c r="H109" s="191">
        <v>25</v>
      </c>
      <c r="I109" s="192">
        <v>437.3</v>
      </c>
      <c r="J109" s="192">
        <f t="shared" si="5"/>
        <v>437.3</v>
      </c>
      <c r="K109" s="193">
        <f t="shared" si="4"/>
        <v>24051.5</v>
      </c>
      <c r="L109" s="193">
        <v>0</v>
      </c>
      <c r="M109" s="194">
        <f t="shared" si="6"/>
        <v>24051.5</v>
      </c>
      <c r="N109" s="195">
        <v>55</v>
      </c>
    </row>
    <row r="110" spans="1:14" ht="24" x14ac:dyDescent="0.25">
      <c r="A110" s="189">
        <v>97</v>
      </c>
      <c r="B110" s="190" t="s">
        <v>430</v>
      </c>
      <c r="C110" s="191">
        <v>1956</v>
      </c>
      <c r="D110" s="191">
        <v>63</v>
      </c>
      <c r="E110" s="192">
        <v>347.9</v>
      </c>
      <c r="F110" s="191">
        <v>8</v>
      </c>
      <c r="G110" s="191">
        <v>11</v>
      </c>
      <c r="H110" s="191">
        <v>16</v>
      </c>
      <c r="I110" s="192">
        <v>347.9</v>
      </c>
      <c r="J110" s="192">
        <f t="shared" si="5"/>
        <v>347.9</v>
      </c>
      <c r="K110" s="193">
        <f t="shared" si="4"/>
        <v>19134.5</v>
      </c>
      <c r="L110" s="193">
        <v>0</v>
      </c>
      <c r="M110" s="194">
        <f t="shared" si="6"/>
        <v>19134.5</v>
      </c>
      <c r="N110" s="195">
        <v>55</v>
      </c>
    </row>
    <row r="111" spans="1:14" ht="24" x14ac:dyDescent="0.25">
      <c r="A111" s="189">
        <v>98</v>
      </c>
      <c r="B111" s="190" t="s">
        <v>431</v>
      </c>
      <c r="C111" s="191">
        <v>1956</v>
      </c>
      <c r="D111" s="191">
        <v>63</v>
      </c>
      <c r="E111" s="192">
        <v>437.4</v>
      </c>
      <c r="F111" s="191">
        <v>8</v>
      </c>
      <c r="G111" s="191">
        <v>12</v>
      </c>
      <c r="H111" s="191">
        <v>20</v>
      </c>
      <c r="I111" s="192">
        <v>437.4</v>
      </c>
      <c r="J111" s="192">
        <f t="shared" si="5"/>
        <v>437.4</v>
      </c>
      <c r="K111" s="193">
        <f t="shared" si="4"/>
        <v>24057</v>
      </c>
      <c r="L111" s="193">
        <v>0</v>
      </c>
      <c r="M111" s="194">
        <f t="shared" si="6"/>
        <v>24057</v>
      </c>
      <c r="N111" s="195">
        <v>55</v>
      </c>
    </row>
    <row r="112" spans="1:14" ht="24" x14ac:dyDescent="0.25">
      <c r="A112" s="189">
        <v>99</v>
      </c>
      <c r="B112" s="190" t="s">
        <v>432</v>
      </c>
      <c r="C112" s="191">
        <v>1956</v>
      </c>
      <c r="D112" s="191">
        <v>63</v>
      </c>
      <c r="E112" s="192">
        <v>418</v>
      </c>
      <c r="F112" s="191">
        <v>8</v>
      </c>
      <c r="G112" s="191">
        <v>11</v>
      </c>
      <c r="H112" s="191">
        <v>20</v>
      </c>
      <c r="I112" s="192">
        <v>418</v>
      </c>
      <c r="J112" s="192">
        <f t="shared" si="5"/>
        <v>418</v>
      </c>
      <c r="K112" s="193">
        <f t="shared" si="4"/>
        <v>22990</v>
      </c>
      <c r="L112" s="193">
        <v>0</v>
      </c>
      <c r="M112" s="194">
        <f t="shared" si="6"/>
        <v>22990</v>
      </c>
      <c r="N112" s="195">
        <v>55</v>
      </c>
    </row>
    <row r="113" spans="1:14" ht="24" x14ac:dyDescent="0.25">
      <c r="A113" s="189">
        <v>100</v>
      </c>
      <c r="B113" s="190" t="s">
        <v>433</v>
      </c>
      <c r="C113" s="191">
        <v>1956</v>
      </c>
      <c r="D113" s="191">
        <v>62</v>
      </c>
      <c r="E113" s="192">
        <v>438.6</v>
      </c>
      <c r="F113" s="191">
        <v>8</v>
      </c>
      <c r="G113" s="191">
        <v>12</v>
      </c>
      <c r="H113" s="191">
        <v>19</v>
      </c>
      <c r="I113" s="192">
        <v>438.6</v>
      </c>
      <c r="J113" s="192">
        <f t="shared" si="5"/>
        <v>438.6</v>
      </c>
      <c r="K113" s="193">
        <f t="shared" si="4"/>
        <v>24123</v>
      </c>
      <c r="L113" s="193">
        <v>0</v>
      </c>
      <c r="M113" s="194">
        <f t="shared" si="6"/>
        <v>24123</v>
      </c>
      <c r="N113" s="195">
        <v>55</v>
      </c>
    </row>
    <row r="114" spans="1:14" ht="24" x14ac:dyDescent="0.25">
      <c r="A114" s="189">
        <v>101</v>
      </c>
      <c r="B114" s="190" t="s">
        <v>434</v>
      </c>
      <c r="C114" s="191">
        <v>1956</v>
      </c>
      <c r="D114" s="191">
        <v>62</v>
      </c>
      <c r="E114" s="192">
        <v>352.2</v>
      </c>
      <c r="F114" s="191">
        <v>8</v>
      </c>
      <c r="G114" s="191">
        <v>10</v>
      </c>
      <c r="H114" s="191">
        <v>22</v>
      </c>
      <c r="I114" s="192">
        <v>352.2</v>
      </c>
      <c r="J114" s="192">
        <f t="shared" si="5"/>
        <v>352.2</v>
      </c>
      <c r="K114" s="193">
        <f t="shared" si="4"/>
        <v>19371</v>
      </c>
      <c r="L114" s="193">
        <v>0</v>
      </c>
      <c r="M114" s="194">
        <f t="shared" si="6"/>
        <v>19371</v>
      </c>
      <c r="N114" s="195">
        <v>55</v>
      </c>
    </row>
    <row r="115" spans="1:14" ht="24" x14ac:dyDescent="0.25">
      <c r="A115" s="189">
        <v>102</v>
      </c>
      <c r="B115" s="190" t="s">
        <v>435</v>
      </c>
      <c r="C115" s="191">
        <v>1956</v>
      </c>
      <c r="D115" s="191">
        <v>62</v>
      </c>
      <c r="E115" s="192">
        <v>338.5</v>
      </c>
      <c r="F115" s="191">
        <v>8</v>
      </c>
      <c r="G115" s="191">
        <v>12</v>
      </c>
      <c r="H115" s="191">
        <v>34</v>
      </c>
      <c r="I115" s="192">
        <v>338.5</v>
      </c>
      <c r="J115" s="192">
        <f t="shared" si="5"/>
        <v>338.5</v>
      </c>
      <c r="K115" s="193">
        <f t="shared" si="4"/>
        <v>18617.5</v>
      </c>
      <c r="L115" s="193">
        <v>0</v>
      </c>
      <c r="M115" s="194">
        <f t="shared" si="6"/>
        <v>18617.5</v>
      </c>
      <c r="N115" s="195">
        <v>55</v>
      </c>
    </row>
    <row r="116" spans="1:14" ht="24" x14ac:dyDescent="0.25">
      <c r="A116" s="189">
        <v>103</v>
      </c>
      <c r="B116" s="190" t="s">
        <v>436</v>
      </c>
      <c r="C116" s="191">
        <v>1956</v>
      </c>
      <c r="D116" s="191">
        <v>61</v>
      </c>
      <c r="E116" s="192">
        <v>350.3</v>
      </c>
      <c r="F116" s="191">
        <v>8</v>
      </c>
      <c r="G116" s="191">
        <v>11</v>
      </c>
      <c r="H116" s="191">
        <v>26</v>
      </c>
      <c r="I116" s="192">
        <v>350.3</v>
      </c>
      <c r="J116" s="192">
        <f t="shared" si="5"/>
        <v>350.3</v>
      </c>
      <c r="K116" s="193">
        <f t="shared" si="4"/>
        <v>19266.5</v>
      </c>
      <c r="L116" s="193">
        <v>0</v>
      </c>
      <c r="M116" s="194">
        <f t="shared" si="6"/>
        <v>19266.5</v>
      </c>
      <c r="N116" s="195">
        <v>55</v>
      </c>
    </row>
    <row r="117" spans="1:14" ht="24" x14ac:dyDescent="0.25">
      <c r="A117" s="189">
        <v>104</v>
      </c>
      <c r="B117" s="190" t="s">
        <v>437</v>
      </c>
      <c r="C117" s="191">
        <v>1956</v>
      </c>
      <c r="D117" s="191">
        <v>61</v>
      </c>
      <c r="E117" s="192">
        <v>354.7</v>
      </c>
      <c r="F117" s="191">
        <v>8</v>
      </c>
      <c r="G117" s="191">
        <v>9</v>
      </c>
      <c r="H117" s="191">
        <v>22</v>
      </c>
      <c r="I117" s="192">
        <v>354.7</v>
      </c>
      <c r="J117" s="192">
        <f t="shared" si="5"/>
        <v>354.7</v>
      </c>
      <c r="K117" s="193">
        <f t="shared" si="4"/>
        <v>19508.5</v>
      </c>
      <c r="L117" s="193">
        <v>0</v>
      </c>
      <c r="M117" s="194">
        <f t="shared" si="6"/>
        <v>19508.5</v>
      </c>
      <c r="N117" s="195">
        <v>55</v>
      </c>
    </row>
    <row r="118" spans="1:14" ht="24" x14ac:dyDescent="0.25">
      <c r="A118" s="189">
        <v>105</v>
      </c>
      <c r="B118" s="190" t="s">
        <v>438</v>
      </c>
      <c r="C118" s="191">
        <v>1956</v>
      </c>
      <c r="D118" s="191">
        <v>61</v>
      </c>
      <c r="E118" s="192">
        <v>335</v>
      </c>
      <c r="F118" s="191">
        <v>8</v>
      </c>
      <c r="G118" s="191">
        <v>12</v>
      </c>
      <c r="H118" s="191">
        <v>19</v>
      </c>
      <c r="I118" s="192">
        <v>335</v>
      </c>
      <c r="J118" s="192">
        <f t="shared" si="5"/>
        <v>335</v>
      </c>
      <c r="K118" s="193">
        <f t="shared" ref="K118:K181" si="7">J118*N118</f>
        <v>18425</v>
      </c>
      <c r="L118" s="193">
        <v>0</v>
      </c>
      <c r="M118" s="194">
        <f t="shared" si="6"/>
        <v>18425</v>
      </c>
      <c r="N118" s="195">
        <v>55</v>
      </c>
    </row>
    <row r="119" spans="1:14" ht="24" x14ac:dyDescent="0.25">
      <c r="A119" s="189">
        <v>106</v>
      </c>
      <c r="B119" s="190" t="s">
        <v>439</v>
      </c>
      <c r="C119" s="191">
        <v>1956</v>
      </c>
      <c r="D119" s="191">
        <v>61</v>
      </c>
      <c r="E119" s="192">
        <v>508.8</v>
      </c>
      <c r="F119" s="191">
        <v>8</v>
      </c>
      <c r="G119" s="191">
        <v>14</v>
      </c>
      <c r="H119" s="191">
        <v>18</v>
      </c>
      <c r="I119" s="192">
        <v>508.8</v>
      </c>
      <c r="J119" s="192">
        <f t="shared" si="5"/>
        <v>508.8</v>
      </c>
      <c r="K119" s="193">
        <f t="shared" si="7"/>
        <v>27984</v>
      </c>
      <c r="L119" s="193">
        <v>0</v>
      </c>
      <c r="M119" s="194">
        <f t="shared" si="6"/>
        <v>27984</v>
      </c>
      <c r="N119" s="195">
        <v>55</v>
      </c>
    </row>
    <row r="120" spans="1:14" ht="24" x14ac:dyDescent="0.25">
      <c r="A120" s="189">
        <v>107</v>
      </c>
      <c r="B120" s="190" t="s">
        <v>440</v>
      </c>
      <c r="C120" s="191">
        <v>1956</v>
      </c>
      <c r="D120" s="191">
        <v>60</v>
      </c>
      <c r="E120" s="192">
        <v>441</v>
      </c>
      <c r="F120" s="191">
        <v>8</v>
      </c>
      <c r="G120" s="191">
        <v>9</v>
      </c>
      <c r="H120" s="191">
        <v>24</v>
      </c>
      <c r="I120" s="192">
        <v>441</v>
      </c>
      <c r="J120" s="192">
        <f t="shared" si="5"/>
        <v>441</v>
      </c>
      <c r="K120" s="193">
        <f t="shared" si="7"/>
        <v>24255</v>
      </c>
      <c r="L120" s="193">
        <v>0</v>
      </c>
      <c r="M120" s="194">
        <f t="shared" si="6"/>
        <v>24255</v>
      </c>
      <c r="N120" s="195">
        <v>55</v>
      </c>
    </row>
    <row r="121" spans="1:14" ht="24" x14ac:dyDescent="0.25">
      <c r="A121" s="189">
        <v>108</v>
      </c>
      <c r="B121" s="190" t="s">
        <v>441</v>
      </c>
      <c r="C121" s="191">
        <v>1956</v>
      </c>
      <c r="D121" s="191">
        <v>60</v>
      </c>
      <c r="E121" s="192">
        <v>430.9</v>
      </c>
      <c r="F121" s="191">
        <v>8</v>
      </c>
      <c r="G121" s="191">
        <v>13</v>
      </c>
      <c r="H121" s="191">
        <v>26</v>
      </c>
      <c r="I121" s="192">
        <v>430.9</v>
      </c>
      <c r="J121" s="192">
        <f t="shared" si="5"/>
        <v>430.9</v>
      </c>
      <c r="K121" s="193">
        <f t="shared" si="7"/>
        <v>23699.5</v>
      </c>
      <c r="L121" s="193">
        <v>0</v>
      </c>
      <c r="M121" s="194">
        <f t="shared" si="6"/>
        <v>23699.5</v>
      </c>
      <c r="N121" s="195">
        <v>55</v>
      </c>
    </row>
    <row r="122" spans="1:14" ht="24" x14ac:dyDescent="0.25">
      <c r="A122" s="189">
        <v>109</v>
      </c>
      <c r="B122" s="190" t="s">
        <v>442</v>
      </c>
      <c r="C122" s="191">
        <v>1956</v>
      </c>
      <c r="D122" s="191">
        <v>60</v>
      </c>
      <c r="E122" s="192">
        <v>621.79999999999995</v>
      </c>
      <c r="F122" s="191">
        <v>8</v>
      </c>
      <c r="G122" s="191">
        <v>11</v>
      </c>
      <c r="H122" s="191">
        <v>23</v>
      </c>
      <c r="I122" s="192">
        <v>621.79999999999995</v>
      </c>
      <c r="J122" s="192">
        <f>I122</f>
        <v>621.79999999999995</v>
      </c>
      <c r="K122" s="193">
        <f t="shared" si="7"/>
        <v>34199</v>
      </c>
      <c r="L122" s="193">
        <v>0</v>
      </c>
      <c r="M122" s="194">
        <f t="shared" si="6"/>
        <v>34199</v>
      </c>
      <c r="N122" s="195">
        <v>55</v>
      </c>
    </row>
    <row r="123" spans="1:14" ht="24" x14ac:dyDescent="0.25">
      <c r="A123" s="189">
        <v>110</v>
      </c>
      <c r="B123" s="190" t="s">
        <v>443</v>
      </c>
      <c r="C123" s="191">
        <v>1956</v>
      </c>
      <c r="D123" s="191">
        <v>60</v>
      </c>
      <c r="E123" s="192">
        <v>345</v>
      </c>
      <c r="F123" s="191">
        <v>8</v>
      </c>
      <c r="G123" s="191">
        <v>10</v>
      </c>
      <c r="H123" s="191">
        <v>17</v>
      </c>
      <c r="I123" s="192">
        <v>345</v>
      </c>
      <c r="J123" s="192">
        <f t="shared" ref="J123:J178" si="8">I123</f>
        <v>345</v>
      </c>
      <c r="K123" s="193">
        <f t="shared" si="7"/>
        <v>18975</v>
      </c>
      <c r="L123" s="193">
        <v>0</v>
      </c>
      <c r="M123" s="194">
        <f t="shared" si="6"/>
        <v>18975</v>
      </c>
      <c r="N123" s="195">
        <v>55</v>
      </c>
    </row>
    <row r="124" spans="1:14" ht="24" x14ac:dyDescent="0.25">
      <c r="A124" s="189">
        <v>111</v>
      </c>
      <c r="B124" s="190" t="s">
        <v>444</v>
      </c>
      <c r="C124" s="191">
        <v>1956</v>
      </c>
      <c r="D124" s="191">
        <v>59</v>
      </c>
      <c r="E124" s="192">
        <v>176.1</v>
      </c>
      <c r="F124" s="191">
        <v>4</v>
      </c>
      <c r="G124" s="191">
        <v>5</v>
      </c>
      <c r="H124" s="191">
        <v>8</v>
      </c>
      <c r="I124" s="192">
        <v>176.1</v>
      </c>
      <c r="J124" s="192">
        <f t="shared" si="8"/>
        <v>176.1</v>
      </c>
      <c r="K124" s="193">
        <f t="shared" si="7"/>
        <v>9685.5</v>
      </c>
      <c r="L124" s="193">
        <v>0</v>
      </c>
      <c r="M124" s="194">
        <f t="shared" si="6"/>
        <v>9685.5</v>
      </c>
      <c r="N124" s="195">
        <v>55</v>
      </c>
    </row>
    <row r="125" spans="1:14" ht="24" x14ac:dyDescent="0.25">
      <c r="A125" s="189">
        <v>112</v>
      </c>
      <c r="B125" s="190" t="s">
        <v>445</v>
      </c>
      <c r="C125" s="191">
        <v>1956</v>
      </c>
      <c r="D125" s="191">
        <v>57</v>
      </c>
      <c r="E125" s="192">
        <v>490.5</v>
      </c>
      <c r="F125" s="191">
        <v>8</v>
      </c>
      <c r="G125" s="191">
        <v>11</v>
      </c>
      <c r="H125" s="191">
        <v>28</v>
      </c>
      <c r="I125" s="192">
        <v>490.5</v>
      </c>
      <c r="J125" s="192">
        <f t="shared" si="8"/>
        <v>490.5</v>
      </c>
      <c r="K125" s="193">
        <f t="shared" si="7"/>
        <v>26977.5</v>
      </c>
      <c r="L125" s="193">
        <v>0</v>
      </c>
      <c r="M125" s="194">
        <f t="shared" si="6"/>
        <v>26977.5</v>
      </c>
      <c r="N125" s="195">
        <v>55</v>
      </c>
    </row>
    <row r="126" spans="1:14" ht="24" x14ac:dyDescent="0.25">
      <c r="A126" s="189">
        <v>113</v>
      </c>
      <c r="B126" s="190" t="s">
        <v>446</v>
      </c>
      <c r="C126" s="191">
        <v>1956</v>
      </c>
      <c r="D126" s="191">
        <v>56</v>
      </c>
      <c r="E126" s="192">
        <v>337.3</v>
      </c>
      <c r="F126" s="191">
        <v>8</v>
      </c>
      <c r="G126" s="191">
        <v>10</v>
      </c>
      <c r="H126" s="191">
        <v>16</v>
      </c>
      <c r="I126" s="192">
        <v>337.3</v>
      </c>
      <c r="J126" s="192">
        <f t="shared" si="8"/>
        <v>337.3</v>
      </c>
      <c r="K126" s="193">
        <f t="shared" si="7"/>
        <v>18551.5</v>
      </c>
      <c r="L126" s="193">
        <v>0</v>
      </c>
      <c r="M126" s="194">
        <f t="shared" si="6"/>
        <v>18551.5</v>
      </c>
      <c r="N126" s="195">
        <v>55</v>
      </c>
    </row>
    <row r="127" spans="1:14" ht="24" x14ac:dyDescent="0.25">
      <c r="A127" s="189">
        <v>114</v>
      </c>
      <c r="B127" s="190" t="s">
        <v>447</v>
      </c>
      <c r="C127" s="191">
        <v>1956</v>
      </c>
      <c r="D127" s="191">
        <v>56</v>
      </c>
      <c r="E127" s="192">
        <v>493.3</v>
      </c>
      <c r="F127" s="191">
        <v>8</v>
      </c>
      <c r="G127" s="191">
        <v>8</v>
      </c>
      <c r="H127" s="191">
        <v>29</v>
      </c>
      <c r="I127" s="192">
        <v>493.3</v>
      </c>
      <c r="J127" s="192">
        <f t="shared" si="8"/>
        <v>493.3</v>
      </c>
      <c r="K127" s="193">
        <f t="shared" si="7"/>
        <v>27131.5</v>
      </c>
      <c r="L127" s="193">
        <v>0</v>
      </c>
      <c r="M127" s="194">
        <f t="shared" si="6"/>
        <v>27131.5</v>
      </c>
      <c r="N127" s="195">
        <v>55</v>
      </c>
    </row>
    <row r="128" spans="1:14" ht="24" x14ac:dyDescent="0.25">
      <c r="A128" s="189">
        <v>115</v>
      </c>
      <c r="B128" s="190" t="s">
        <v>448</v>
      </c>
      <c r="C128" s="191">
        <v>1956</v>
      </c>
      <c r="D128" s="191">
        <v>55</v>
      </c>
      <c r="E128" s="192">
        <v>355.4</v>
      </c>
      <c r="F128" s="191">
        <v>8</v>
      </c>
      <c r="G128" s="191">
        <v>11</v>
      </c>
      <c r="H128" s="191">
        <v>26</v>
      </c>
      <c r="I128" s="192">
        <v>355.4</v>
      </c>
      <c r="J128" s="192">
        <f t="shared" si="8"/>
        <v>355.4</v>
      </c>
      <c r="K128" s="193">
        <f t="shared" si="7"/>
        <v>19547</v>
      </c>
      <c r="L128" s="193">
        <v>0</v>
      </c>
      <c r="M128" s="194">
        <f t="shared" si="6"/>
        <v>19547</v>
      </c>
      <c r="N128" s="195">
        <v>55</v>
      </c>
    </row>
    <row r="129" spans="1:14" ht="24" x14ac:dyDescent="0.25">
      <c r="A129" s="189">
        <v>116</v>
      </c>
      <c r="B129" s="190" t="s">
        <v>449</v>
      </c>
      <c r="C129" s="191">
        <v>1956</v>
      </c>
      <c r="D129" s="191">
        <v>54</v>
      </c>
      <c r="E129" s="192">
        <v>437.8</v>
      </c>
      <c r="F129" s="191">
        <v>8</v>
      </c>
      <c r="G129" s="191">
        <v>13</v>
      </c>
      <c r="H129" s="191">
        <v>21</v>
      </c>
      <c r="I129" s="192">
        <v>437.8</v>
      </c>
      <c r="J129" s="192">
        <f t="shared" si="8"/>
        <v>437.8</v>
      </c>
      <c r="K129" s="193">
        <f t="shared" si="7"/>
        <v>24079</v>
      </c>
      <c r="L129" s="193">
        <v>0</v>
      </c>
      <c r="M129" s="194">
        <f t="shared" si="6"/>
        <v>24079</v>
      </c>
      <c r="N129" s="195">
        <v>55</v>
      </c>
    </row>
    <row r="130" spans="1:14" ht="24" x14ac:dyDescent="0.25">
      <c r="A130" s="189">
        <v>117</v>
      </c>
      <c r="B130" s="190" t="s">
        <v>450</v>
      </c>
      <c r="C130" s="191">
        <v>1956</v>
      </c>
      <c r="D130" s="191">
        <v>51</v>
      </c>
      <c r="E130" s="192">
        <v>515</v>
      </c>
      <c r="F130" s="191">
        <v>12</v>
      </c>
      <c r="G130" s="191">
        <v>16</v>
      </c>
      <c r="H130" s="191">
        <v>36</v>
      </c>
      <c r="I130" s="192">
        <v>515</v>
      </c>
      <c r="J130" s="192">
        <f t="shared" si="8"/>
        <v>515</v>
      </c>
      <c r="K130" s="193">
        <f t="shared" si="7"/>
        <v>28325</v>
      </c>
      <c r="L130" s="193">
        <v>0</v>
      </c>
      <c r="M130" s="194">
        <f t="shared" si="6"/>
        <v>28325</v>
      </c>
      <c r="N130" s="195">
        <v>55</v>
      </c>
    </row>
    <row r="131" spans="1:14" ht="24" x14ac:dyDescent="0.25">
      <c r="A131" s="189">
        <v>118</v>
      </c>
      <c r="B131" s="190" t="s">
        <v>451</v>
      </c>
      <c r="C131" s="191">
        <v>1956</v>
      </c>
      <c r="D131" s="191">
        <v>50</v>
      </c>
      <c r="E131" s="192">
        <v>434.1</v>
      </c>
      <c r="F131" s="191">
        <v>8</v>
      </c>
      <c r="G131" s="191">
        <v>10</v>
      </c>
      <c r="H131" s="191">
        <v>27</v>
      </c>
      <c r="I131" s="192">
        <v>434.1</v>
      </c>
      <c r="J131" s="192">
        <f t="shared" si="8"/>
        <v>434.1</v>
      </c>
      <c r="K131" s="193">
        <f t="shared" si="7"/>
        <v>23875.5</v>
      </c>
      <c r="L131" s="193">
        <v>0</v>
      </c>
      <c r="M131" s="194">
        <f t="shared" si="6"/>
        <v>23875.5</v>
      </c>
      <c r="N131" s="195">
        <v>55</v>
      </c>
    </row>
    <row r="132" spans="1:14" ht="24" x14ac:dyDescent="0.25">
      <c r="A132" s="189">
        <v>119</v>
      </c>
      <c r="B132" s="190" t="s">
        <v>452</v>
      </c>
      <c r="C132" s="191">
        <v>1956</v>
      </c>
      <c r="D132" s="191">
        <v>44</v>
      </c>
      <c r="E132" s="192">
        <v>346.9</v>
      </c>
      <c r="F132" s="191">
        <v>8</v>
      </c>
      <c r="G132" s="191">
        <v>10</v>
      </c>
      <c r="H132" s="191">
        <v>16</v>
      </c>
      <c r="I132" s="192">
        <v>346.9</v>
      </c>
      <c r="J132" s="192">
        <f t="shared" si="8"/>
        <v>346.9</v>
      </c>
      <c r="K132" s="193">
        <f t="shared" si="7"/>
        <v>19079.5</v>
      </c>
      <c r="L132" s="193">
        <v>0</v>
      </c>
      <c r="M132" s="194">
        <f t="shared" si="6"/>
        <v>19079.5</v>
      </c>
      <c r="N132" s="195">
        <v>55</v>
      </c>
    </row>
    <row r="133" spans="1:14" ht="24" x14ac:dyDescent="0.25">
      <c r="A133" s="189">
        <v>120</v>
      </c>
      <c r="B133" s="190" t="s">
        <v>453</v>
      </c>
      <c r="C133" s="191">
        <v>1957</v>
      </c>
      <c r="D133" s="191">
        <v>66</v>
      </c>
      <c r="E133" s="192">
        <v>350.1</v>
      </c>
      <c r="F133" s="191">
        <v>8</v>
      </c>
      <c r="G133" s="191">
        <v>9</v>
      </c>
      <c r="H133" s="191">
        <v>16</v>
      </c>
      <c r="I133" s="192">
        <v>350.1</v>
      </c>
      <c r="J133" s="192">
        <f t="shared" si="8"/>
        <v>350.1</v>
      </c>
      <c r="K133" s="193">
        <f t="shared" si="7"/>
        <v>19255.5</v>
      </c>
      <c r="L133" s="193">
        <v>0</v>
      </c>
      <c r="M133" s="194">
        <f t="shared" si="6"/>
        <v>19255.5</v>
      </c>
      <c r="N133" s="195">
        <v>55</v>
      </c>
    </row>
    <row r="134" spans="1:14" ht="24" x14ac:dyDescent="0.25">
      <c r="A134" s="189">
        <v>121</v>
      </c>
      <c r="B134" s="190" t="s">
        <v>454</v>
      </c>
      <c r="C134" s="191">
        <v>1957</v>
      </c>
      <c r="D134" s="191">
        <v>65</v>
      </c>
      <c r="E134" s="192">
        <v>427.4</v>
      </c>
      <c r="F134" s="191">
        <v>8</v>
      </c>
      <c r="G134" s="191">
        <v>12</v>
      </c>
      <c r="H134" s="191">
        <v>39</v>
      </c>
      <c r="I134" s="192">
        <v>427.4</v>
      </c>
      <c r="J134" s="192">
        <f t="shared" si="8"/>
        <v>427.4</v>
      </c>
      <c r="K134" s="193">
        <f t="shared" si="7"/>
        <v>23507</v>
      </c>
      <c r="L134" s="193">
        <v>0</v>
      </c>
      <c r="M134" s="194">
        <f t="shared" si="6"/>
        <v>23507</v>
      </c>
      <c r="N134" s="195">
        <v>55</v>
      </c>
    </row>
    <row r="135" spans="1:14" ht="24" x14ac:dyDescent="0.25">
      <c r="A135" s="189">
        <v>122</v>
      </c>
      <c r="B135" s="190" t="s">
        <v>455</v>
      </c>
      <c r="C135" s="191">
        <v>1957</v>
      </c>
      <c r="D135" s="191">
        <v>65</v>
      </c>
      <c r="E135" s="192">
        <v>421.7</v>
      </c>
      <c r="F135" s="191">
        <v>8</v>
      </c>
      <c r="G135" s="191">
        <v>8</v>
      </c>
      <c r="H135" s="191">
        <v>24</v>
      </c>
      <c r="I135" s="192">
        <v>421.7</v>
      </c>
      <c r="J135" s="192">
        <f t="shared" si="8"/>
        <v>421.7</v>
      </c>
      <c r="K135" s="193">
        <f t="shared" si="7"/>
        <v>23193.5</v>
      </c>
      <c r="L135" s="193">
        <v>0</v>
      </c>
      <c r="M135" s="194">
        <f t="shared" si="6"/>
        <v>23193.5</v>
      </c>
      <c r="N135" s="195">
        <v>55</v>
      </c>
    </row>
    <row r="136" spans="1:14" ht="24" x14ac:dyDescent="0.25">
      <c r="A136" s="189">
        <v>123</v>
      </c>
      <c r="B136" s="190" t="s">
        <v>456</v>
      </c>
      <c r="C136" s="191">
        <v>1957</v>
      </c>
      <c r="D136" s="191">
        <v>65</v>
      </c>
      <c r="E136" s="192">
        <v>436.3</v>
      </c>
      <c r="F136" s="191">
        <v>8</v>
      </c>
      <c r="G136" s="191">
        <v>10</v>
      </c>
      <c r="H136" s="191">
        <v>24</v>
      </c>
      <c r="I136" s="192">
        <v>436.3</v>
      </c>
      <c r="J136" s="192">
        <f t="shared" si="8"/>
        <v>436.3</v>
      </c>
      <c r="K136" s="193">
        <f t="shared" si="7"/>
        <v>23996.5</v>
      </c>
      <c r="L136" s="193">
        <v>0</v>
      </c>
      <c r="M136" s="194">
        <f t="shared" si="6"/>
        <v>23996.5</v>
      </c>
      <c r="N136" s="195">
        <v>55</v>
      </c>
    </row>
    <row r="137" spans="1:14" ht="24" x14ac:dyDescent="0.25">
      <c r="A137" s="189">
        <v>124</v>
      </c>
      <c r="B137" s="190" t="s">
        <v>457</v>
      </c>
      <c r="C137" s="191">
        <v>1957</v>
      </c>
      <c r="D137" s="191">
        <v>65</v>
      </c>
      <c r="E137" s="192">
        <v>876.4</v>
      </c>
      <c r="F137" s="191">
        <v>16</v>
      </c>
      <c r="G137" s="191">
        <v>22</v>
      </c>
      <c r="H137" s="191">
        <v>45</v>
      </c>
      <c r="I137" s="192">
        <v>876.4</v>
      </c>
      <c r="J137" s="192">
        <f t="shared" si="8"/>
        <v>876.4</v>
      </c>
      <c r="K137" s="193">
        <f t="shared" si="7"/>
        <v>48202</v>
      </c>
      <c r="L137" s="193">
        <v>0</v>
      </c>
      <c r="M137" s="194">
        <f t="shared" si="6"/>
        <v>48202</v>
      </c>
      <c r="N137" s="195">
        <v>55</v>
      </c>
    </row>
    <row r="138" spans="1:14" ht="24" x14ac:dyDescent="0.25">
      <c r="A138" s="189">
        <v>125</v>
      </c>
      <c r="B138" s="190" t="s">
        <v>458</v>
      </c>
      <c r="C138" s="191">
        <v>1957</v>
      </c>
      <c r="D138" s="191">
        <v>65</v>
      </c>
      <c r="E138" s="192">
        <v>423.5</v>
      </c>
      <c r="F138" s="191">
        <v>8</v>
      </c>
      <c r="G138" s="191">
        <v>12</v>
      </c>
      <c r="H138" s="191">
        <v>22</v>
      </c>
      <c r="I138" s="192">
        <v>423.5</v>
      </c>
      <c r="J138" s="192">
        <f t="shared" si="8"/>
        <v>423.5</v>
      </c>
      <c r="K138" s="193">
        <f t="shared" si="7"/>
        <v>23292.5</v>
      </c>
      <c r="L138" s="193">
        <v>0</v>
      </c>
      <c r="M138" s="194">
        <f t="shared" si="6"/>
        <v>23292.5</v>
      </c>
      <c r="N138" s="195">
        <v>55</v>
      </c>
    </row>
    <row r="139" spans="1:14" ht="24" x14ac:dyDescent="0.25">
      <c r="A139" s="189">
        <v>126</v>
      </c>
      <c r="B139" s="190" t="s">
        <v>459</v>
      </c>
      <c r="C139" s="191">
        <v>1957</v>
      </c>
      <c r="D139" s="191">
        <v>64</v>
      </c>
      <c r="E139" s="192">
        <v>349.5</v>
      </c>
      <c r="F139" s="191">
        <v>8</v>
      </c>
      <c r="G139" s="191">
        <v>9</v>
      </c>
      <c r="H139" s="191">
        <v>14</v>
      </c>
      <c r="I139" s="192">
        <v>349.5</v>
      </c>
      <c r="J139" s="192">
        <f t="shared" si="8"/>
        <v>349.5</v>
      </c>
      <c r="K139" s="193">
        <f t="shared" si="7"/>
        <v>19222.5</v>
      </c>
      <c r="L139" s="193">
        <v>0</v>
      </c>
      <c r="M139" s="194">
        <f t="shared" si="6"/>
        <v>19222.5</v>
      </c>
      <c r="N139" s="195">
        <v>55</v>
      </c>
    </row>
    <row r="140" spans="1:14" ht="24" x14ac:dyDescent="0.25">
      <c r="A140" s="189">
        <v>127</v>
      </c>
      <c r="B140" s="190" t="s">
        <v>460</v>
      </c>
      <c r="C140" s="191">
        <v>1957</v>
      </c>
      <c r="D140" s="191">
        <v>64</v>
      </c>
      <c r="E140" s="192">
        <v>355.3</v>
      </c>
      <c r="F140" s="191">
        <v>8</v>
      </c>
      <c r="G140" s="191">
        <v>8</v>
      </c>
      <c r="H140" s="191">
        <v>19</v>
      </c>
      <c r="I140" s="192">
        <v>355.3</v>
      </c>
      <c r="J140" s="192">
        <f t="shared" si="8"/>
        <v>355.3</v>
      </c>
      <c r="K140" s="193">
        <f t="shared" si="7"/>
        <v>19541.5</v>
      </c>
      <c r="L140" s="193">
        <v>0</v>
      </c>
      <c r="M140" s="194">
        <f t="shared" si="6"/>
        <v>19541.5</v>
      </c>
      <c r="N140" s="195">
        <v>55</v>
      </c>
    </row>
    <row r="141" spans="1:14" ht="24" x14ac:dyDescent="0.25">
      <c r="A141" s="189">
        <v>128</v>
      </c>
      <c r="B141" s="190" t="s">
        <v>461</v>
      </c>
      <c r="C141" s="191">
        <v>1957</v>
      </c>
      <c r="D141" s="191">
        <v>63</v>
      </c>
      <c r="E141" s="192">
        <v>640.5</v>
      </c>
      <c r="F141" s="191">
        <v>8</v>
      </c>
      <c r="G141" s="191">
        <v>10</v>
      </c>
      <c r="H141" s="191">
        <v>25</v>
      </c>
      <c r="I141" s="192">
        <v>640.5</v>
      </c>
      <c r="J141" s="192">
        <f t="shared" si="8"/>
        <v>640.5</v>
      </c>
      <c r="K141" s="193">
        <f t="shared" si="7"/>
        <v>35227.5</v>
      </c>
      <c r="L141" s="193">
        <v>0</v>
      </c>
      <c r="M141" s="194">
        <f t="shared" si="6"/>
        <v>35227.5</v>
      </c>
      <c r="N141" s="195">
        <v>55</v>
      </c>
    </row>
    <row r="142" spans="1:14" ht="24" x14ac:dyDescent="0.25">
      <c r="A142" s="189">
        <v>129</v>
      </c>
      <c r="B142" s="190" t="s">
        <v>462</v>
      </c>
      <c r="C142" s="191">
        <v>1957</v>
      </c>
      <c r="D142" s="191">
        <v>62</v>
      </c>
      <c r="E142" s="192">
        <v>350.9</v>
      </c>
      <c r="F142" s="191">
        <v>8</v>
      </c>
      <c r="G142" s="191">
        <v>10</v>
      </c>
      <c r="H142" s="191">
        <v>21</v>
      </c>
      <c r="I142" s="192">
        <v>350.9</v>
      </c>
      <c r="J142" s="192">
        <f t="shared" si="8"/>
        <v>350.9</v>
      </c>
      <c r="K142" s="193">
        <f t="shared" si="7"/>
        <v>19299.5</v>
      </c>
      <c r="L142" s="193">
        <v>0</v>
      </c>
      <c r="M142" s="194">
        <f t="shared" ref="M142:M183" si="9">K142</f>
        <v>19299.5</v>
      </c>
      <c r="N142" s="195">
        <v>55</v>
      </c>
    </row>
    <row r="143" spans="1:14" ht="24" x14ac:dyDescent="0.25">
      <c r="A143" s="189">
        <v>130</v>
      </c>
      <c r="B143" s="190" t="s">
        <v>463</v>
      </c>
      <c r="C143" s="191">
        <v>1957</v>
      </c>
      <c r="D143" s="191">
        <v>62</v>
      </c>
      <c r="E143" s="192">
        <v>352.6</v>
      </c>
      <c r="F143" s="191">
        <v>8</v>
      </c>
      <c r="G143" s="191">
        <v>12</v>
      </c>
      <c r="H143" s="191">
        <v>21</v>
      </c>
      <c r="I143" s="192">
        <v>352.6</v>
      </c>
      <c r="J143" s="192">
        <f t="shared" si="8"/>
        <v>352.6</v>
      </c>
      <c r="K143" s="193">
        <f t="shared" si="7"/>
        <v>19393</v>
      </c>
      <c r="L143" s="193">
        <v>0</v>
      </c>
      <c r="M143" s="194">
        <f t="shared" si="9"/>
        <v>19393</v>
      </c>
      <c r="N143" s="195">
        <v>55</v>
      </c>
    </row>
    <row r="144" spans="1:14" ht="24" x14ac:dyDescent="0.25">
      <c r="A144" s="189">
        <v>131</v>
      </c>
      <c r="B144" s="190" t="s">
        <v>464</v>
      </c>
      <c r="C144" s="191">
        <v>1957</v>
      </c>
      <c r="D144" s="191">
        <v>62</v>
      </c>
      <c r="E144" s="192">
        <v>341.5</v>
      </c>
      <c r="F144" s="191">
        <v>8</v>
      </c>
      <c r="G144" s="191">
        <v>8</v>
      </c>
      <c r="H144" s="191">
        <v>14</v>
      </c>
      <c r="I144" s="192">
        <v>341.5</v>
      </c>
      <c r="J144" s="192">
        <f t="shared" si="8"/>
        <v>341.5</v>
      </c>
      <c r="K144" s="193">
        <f t="shared" si="7"/>
        <v>18782.5</v>
      </c>
      <c r="L144" s="193">
        <v>0</v>
      </c>
      <c r="M144" s="194">
        <f t="shared" si="9"/>
        <v>18782.5</v>
      </c>
      <c r="N144" s="195">
        <v>55</v>
      </c>
    </row>
    <row r="145" spans="1:14" ht="24" x14ac:dyDescent="0.25">
      <c r="A145" s="189">
        <v>132</v>
      </c>
      <c r="B145" s="190" t="s">
        <v>465</v>
      </c>
      <c r="C145" s="191">
        <v>1957</v>
      </c>
      <c r="D145" s="191">
        <v>61</v>
      </c>
      <c r="E145" s="192">
        <v>437.1</v>
      </c>
      <c r="F145" s="191">
        <v>8</v>
      </c>
      <c r="G145" s="191">
        <v>11</v>
      </c>
      <c r="H145" s="191">
        <v>18</v>
      </c>
      <c r="I145" s="192">
        <v>437.1</v>
      </c>
      <c r="J145" s="192">
        <f t="shared" si="8"/>
        <v>437.1</v>
      </c>
      <c r="K145" s="193">
        <f t="shared" si="7"/>
        <v>24040.5</v>
      </c>
      <c r="L145" s="193">
        <v>0</v>
      </c>
      <c r="M145" s="194">
        <f t="shared" si="9"/>
        <v>24040.5</v>
      </c>
      <c r="N145" s="195">
        <v>55</v>
      </c>
    </row>
    <row r="146" spans="1:14" ht="24" x14ac:dyDescent="0.25">
      <c r="A146" s="189">
        <v>133</v>
      </c>
      <c r="B146" s="190" t="s">
        <v>466</v>
      </c>
      <c r="C146" s="191">
        <v>1957</v>
      </c>
      <c r="D146" s="191">
        <v>61</v>
      </c>
      <c r="E146" s="192">
        <v>356.9</v>
      </c>
      <c r="F146" s="191">
        <v>8</v>
      </c>
      <c r="G146" s="191">
        <v>11</v>
      </c>
      <c r="H146" s="191">
        <v>23</v>
      </c>
      <c r="I146" s="192">
        <v>356.9</v>
      </c>
      <c r="J146" s="192">
        <f t="shared" si="8"/>
        <v>356.9</v>
      </c>
      <c r="K146" s="193">
        <f t="shared" si="7"/>
        <v>19629.5</v>
      </c>
      <c r="L146" s="193">
        <v>0</v>
      </c>
      <c r="M146" s="194">
        <f t="shared" si="9"/>
        <v>19629.5</v>
      </c>
      <c r="N146" s="195">
        <v>55</v>
      </c>
    </row>
    <row r="147" spans="1:14" ht="24" x14ac:dyDescent="0.25">
      <c r="A147" s="189">
        <v>134</v>
      </c>
      <c r="B147" s="190" t="s">
        <v>467</v>
      </c>
      <c r="C147" s="191">
        <v>1957</v>
      </c>
      <c r="D147" s="191">
        <v>61</v>
      </c>
      <c r="E147" s="192">
        <v>433.4</v>
      </c>
      <c r="F147" s="191">
        <v>8</v>
      </c>
      <c r="G147" s="191">
        <v>11</v>
      </c>
      <c r="H147" s="191">
        <v>17</v>
      </c>
      <c r="I147" s="192">
        <v>433.4</v>
      </c>
      <c r="J147" s="192">
        <f t="shared" si="8"/>
        <v>433.4</v>
      </c>
      <c r="K147" s="193">
        <f t="shared" si="7"/>
        <v>23837</v>
      </c>
      <c r="L147" s="193">
        <v>0</v>
      </c>
      <c r="M147" s="194">
        <f t="shared" si="9"/>
        <v>23837</v>
      </c>
      <c r="N147" s="195">
        <v>55</v>
      </c>
    </row>
    <row r="148" spans="1:14" ht="24" x14ac:dyDescent="0.25">
      <c r="A148" s="189">
        <v>135</v>
      </c>
      <c r="B148" s="190" t="s">
        <v>468</v>
      </c>
      <c r="C148" s="191">
        <v>1957</v>
      </c>
      <c r="D148" s="191">
        <v>61</v>
      </c>
      <c r="E148" s="192">
        <v>944.1</v>
      </c>
      <c r="F148" s="191">
        <v>18</v>
      </c>
      <c r="G148" s="191">
        <v>18</v>
      </c>
      <c r="H148" s="191">
        <v>36</v>
      </c>
      <c r="I148" s="192">
        <v>944.1</v>
      </c>
      <c r="J148" s="192">
        <f t="shared" si="8"/>
        <v>944.1</v>
      </c>
      <c r="K148" s="193">
        <f t="shared" si="7"/>
        <v>51925.5</v>
      </c>
      <c r="L148" s="193">
        <v>0</v>
      </c>
      <c r="M148" s="194">
        <f t="shared" si="9"/>
        <v>51925.5</v>
      </c>
      <c r="N148" s="195">
        <v>55</v>
      </c>
    </row>
    <row r="149" spans="1:14" ht="24" x14ac:dyDescent="0.25">
      <c r="A149" s="189">
        <v>136</v>
      </c>
      <c r="B149" s="190" t="s">
        <v>469</v>
      </c>
      <c r="C149" s="191">
        <v>1957</v>
      </c>
      <c r="D149" s="191">
        <v>59</v>
      </c>
      <c r="E149" s="192">
        <v>342.5</v>
      </c>
      <c r="F149" s="191">
        <v>8</v>
      </c>
      <c r="G149" s="191">
        <v>12</v>
      </c>
      <c r="H149" s="191">
        <v>14</v>
      </c>
      <c r="I149" s="192">
        <v>342.5</v>
      </c>
      <c r="J149" s="192">
        <f t="shared" si="8"/>
        <v>342.5</v>
      </c>
      <c r="K149" s="193">
        <f t="shared" si="7"/>
        <v>18837.5</v>
      </c>
      <c r="L149" s="193">
        <v>0</v>
      </c>
      <c r="M149" s="194">
        <f t="shared" si="9"/>
        <v>18837.5</v>
      </c>
      <c r="N149" s="195">
        <v>55</v>
      </c>
    </row>
    <row r="150" spans="1:14" ht="24" x14ac:dyDescent="0.25">
      <c r="A150" s="189">
        <v>137</v>
      </c>
      <c r="B150" s="190" t="s">
        <v>470</v>
      </c>
      <c r="C150" s="191">
        <v>1957</v>
      </c>
      <c r="D150" s="191">
        <v>58</v>
      </c>
      <c r="E150" s="192">
        <v>430</v>
      </c>
      <c r="F150" s="191">
        <v>8</v>
      </c>
      <c r="G150" s="191">
        <v>7</v>
      </c>
      <c r="H150" s="191">
        <v>21</v>
      </c>
      <c r="I150" s="192">
        <v>430</v>
      </c>
      <c r="J150" s="192">
        <f t="shared" si="8"/>
        <v>430</v>
      </c>
      <c r="K150" s="193">
        <f t="shared" si="7"/>
        <v>23650</v>
      </c>
      <c r="L150" s="193">
        <v>0</v>
      </c>
      <c r="M150" s="194">
        <f t="shared" si="9"/>
        <v>23650</v>
      </c>
      <c r="N150" s="195">
        <v>55</v>
      </c>
    </row>
    <row r="151" spans="1:14" ht="24" x14ac:dyDescent="0.25">
      <c r="A151" s="189">
        <v>138</v>
      </c>
      <c r="B151" s="190" t="s">
        <v>471</v>
      </c>
      <c r="C151" s="191">
        <v>1957</v>
      </c>
      <c r="D151" s="191">
        <v>57</v>
      </c>
      <c r="E151" s="192">
        <v>430.6</v>
      </c>
      <c r="F151" s="191">
        <v>8</v>
      </c>
      <c r="G151" s="191">
        <v>12</v>
      </c>
      <c r="H151" s="191">
        <v>23</v>
      </c>
      <c r="I151" s="192">
        <v>430.6</v>
      </c>
      <c r="J151" s="192">
        <f t="shared" si="8"/>
        <v>430.6</v>
      </c>
      <c r="K151" s="193">
        <f t="shared" si="7"/>
        <v>23683</v>
      </c>
      <c r="L151" s="193">
        <v>0</v>
      </c>
      <c r="M151" s="194">
        <f t="shared" si="9"/>
        <v>23683</v>
      </c>
      <c r="N151" s="195">
        <v>55</v>
      </c>
    </row>
    <row r="152" spans="1:14" ht="24" x14ac:dyDescent="0.25">
      <c r="A152" s="189">
        <v>139</v>
      </c>
      <c r="B152" s="190" t="s">
        <v>472</v>
      </c>
      <c r="C152" s="191">
        <v>1957</v>
      </c>
      <c r="D152" s="191">
        <v>57</v>
      </c>
      <c r="E152" s="192">
        <v>430.5</v>
      </c>
      <c r="F152" s="191">
        <v>8</v>
      </c>
      <c r="G152" s="191">
        <v>12</v>
      </c>
      <c r="H152" s="191">
        <v>21</v>
      </c>
      <c r="I152" s="192">
        <v>430.5</v>
      </c>
      <c r="J152" s="192">
        <f t="shared" si="8"/>
        <v>430.5</v>
      </c>
      <c r="K152" s="193">
        <f t="shared" si="7"/>
        <v>23677.5</v>
      </c>
      <c r="L152" s="193">
        <v>0</v>
      </c>
      <c r="M152" s="194">
        <f t="shared" si="9"/>
        <v>23677.5</v>
      </c>
      <c r="N152" s="195">
        <v>55</v>
      </c>
    </row>
    <row r="153" spans="1:14" ht="24" x14ac:dyDescent="0.25">
      <c r="A153" s="189">
        <v>140</v>
      </c>
      <c r="B153" s="190" t="s">
        <v>473</v>
      </c>
      <c r="C153" s="191">
        <v>1957</v>
      </c>
      <c r="D153" s="191">
        <v>57</v>
      </c>
      <c r="E153" s="192">
        <v>349.6</v>
      </c>
      <c r="F153" s="191">
        <v>8</v>
      </c>
      <c r="G153" s="191">
        <v>9</v>
      </c>
      <c r="H153" s="191">
        <v>23</v>
      </c>
      <c r="I153" s="192">
        <v>349.6</v>
      </c>
      <c r="J153" s="192">
        <f t="shared" si="8"/>
        <v>349.6</v>
      </c>
      <c r="K153" s="193">
        <f t="shared" si="7"/>
        <v>19228</v>
      </c>
      <c r="L153" s="193">
        <v>0</v>
      </c>
      <c r="M153" s="194">
        <f t="shared" si="9"/>
        <v>19228</v>
      </c>
      <c r="N153" s="195">
        <v>55</v>
      </c>
    </row>
    <row r="154" spans="1:14" ht="24" x14ac:dyDescent="0.25">
      <c r="A154" s="189">
        <v>141</v>
      </c>
      <c r="B154" s="190" t="s">
        <v>474</v>
      </c>
      <c r="C154" s="191">
        <v>1957</v>
      </c>
      <c r="D154" s="191">
        <v>53</v>
      </c>
      <c r="E154" s="192">
        <v>435.5</v>
      </c>
      <c r="F154" s="191">
        <v>8</v>
      </c>
      <c r="G154" s="191">
        <v>14</v>
      </c>
      <c r="H154" s="191">
        <v>23</v>
      </c>
      <c r="I154" s="192">
        <v>435.5</v>
      </c>
      <c r="J154" s="192">
        <f t="shared" si="8"/>
        <v>435.5</v>
      </c>
      <c r="K154" s="193">
        <f t="shared" si="7"/>
        <v>23952.5</v>
      </c>
      <c r="L154" s="193">
        <v>0</v>
      </c>
      <c r="M154" s="194">
        <f t="shared" si="9"/>
        <v>23952.5</v>
      </c>
      <c r="N154" s="195">
        <v>55</v>
      </c>
    </row>
    <row r="155" spans="1:14" ht="24" x14ac:dyDescent="0.25">
      <c r="A155" s="189">
        <v>142</v>
      </c>
      <c r="B155" s="190" t="s">
        <v>475</v>
      </c>
      <c r="C155" s="191">
        <v>1957</v>
      </c>
      <c r="D155" s="191">
        <v>44</v>
      </c>
      <c r="E155" s="192">
        <v>421</v>
      </c>
      <c r="F155" s="191">
        <v>8</v>
      </c>
      <c r="G155" s="191">
        <v>11</v>
      </c>
      <c r="H155" s="191">
        <v>26</v>
      </c>
      <c r="I155" s="192">
        <v>421</v>
      </c>
      <c r="J155" s="192">
        <f t="shared" si="8"/>
        <v>421</v>
      </c>
      <c r="K155" s="193">
        <f t="shared" si="7"/>
        <v>23155</v>
      </c>
      <c r="L155" s="193">
        <v>0</v>
      </c>
      <c r="M155" s="194">
        <f t="shared" si="9"/>
        <v>23155</v>
      </c>
      <c r="N155" s="195">
        <v>55</v>
      </c>
    </row>
    <row r="156" spans="1:14" ht="24" x14ac:dyDescent="0.25">
      <c r="A156" s="189">
        <v>143</v>
      </c>
      <c r="B156" s="190" t="s">
        <v>476</v>
      </c>
      <c r="C156" s="191">
        <v>1957</v>
      </c>
      <c r="D156" s="191">
        <v>40</v>
      </c>
      <c r="E156" s="192">
        <v>519.20000000000005</v>
      </c>
      <c r="F156" s="191">
        <v>12</v>
      </c>
      <c r="G156" s="191">
        <v>14</v>
      </c>
      <c r="H156" s="191">
        <v>21</v>
      </c>
      <c r="I156" s="192">
        <v>519.20000000000005</v>
      </c>
      <c r="J156" s="192">
        <f t="shared" si="8"/>
        <v>519.20000000000005</v>
      </c>
      <c r="K156" s="193">
        <f t="shared" si="7"/>
        <v>28556.000000000004</v>
      </c>
      <c r="L156" s="193">
        <v>0</v>
      </c>
      <c r="M156" s="194">
        <f t="shared" si="9"/>
        <v>28556.000000000004</v>
      </c>
      <c r="N156" s="195">
        <v>55</v>
      </c>
    </row>
    <row r="157" spans="1:14" ht="24" x14ac:dyDescent="0.25">
      <c r="A157" s="189">
        <v>144</v>
      </c>
      <c r="B157" s="190" t="s">
        <v>477</v>
      </c>
      <c r="C157" s="191">
        <v>1958</v>
      </c>
      <c r="D157" s="191">
        <v>66</v>
      </c>
      <c r="E157" s="192">
        <v>591.79999999999995</v>
      </c>
      <c r="F157" s="191">
        <v>8</v>
      </c>
      <c r="G157" s="191">
        <v>15</v>
      </c>
      <c r="H157" s="191">
        <v>33</v>
      </c>
      <c r="I157" s="192">
        <v>591.79999999999995</v>
      </c>
      <c r="J157" s="192">
        <f t="shared" si="8"/>
        <v>591.79999999999995</v>
      </c>
      <c r="K157" s="193">
        <f t="shared" si="7"/>
        <v>32548.999999999996</v>
      </c>
      <c r="L157" s="193">
        <v>0</v>
      </c>
      <c r="M157" s="194">
        <f t="shared" si="9"/>
        <v>32548.999999999996</v>
      </c>
      <c r="N157" s="195">
        <v>55</v>
      </c>
    </row>
    <row r="158" spans="1:14" ht="24" x14ac:dyDescent="0.25">
      <c r="A158" s="189">
        <v>145</v>
      </c>
      <c r="B158" s="190" t="s">
        <v>478</v>
      </c>
      <c r="C158" s="191">
        <v>1958</v>
      </c>
      <c r="D158" s="191">
        <v>63</v>
      </c>
      <c r="E158" s="192">
        <v>435.5</v>
      </c>
      <c r="F158" s="191">
        <v>8</v>
      </c>
      <c r="G158" s="191">
        <v>10</v>
      </c>
      <c r="H158" s="191">
        <v>26</v>
      </c>
      <c r="I158" s="192">
        <v>435.5</v>
      </c>
      <c r="J158" s="192">
        <f t="shared" si="8"/>
        <v>435.5</v>
      </c>
      <c r="K158" s="193">
        <f t="shared" si="7"/>
        <v>23952.5</v>
      </c>
      <c r="L158" s="193">
        <v>0</v>
      </c>
      <c r="M158" s="194">
        <f t="shared" si="9"/>
        <v>23952.5</v>
      </c>
      <c r="N158" s="195">
        <v>55</v>
      </c>
    </row>
    <row r="159" spans="1:14" ht="24" x14ac:dyDescent="0.25">
      <c r="A159" s="189">
        <v>146</v>
      </c>
      <c r="B159" s="190" t="s">
        <v>479</v>
      </c>
      <c r="C159" s="191">
        <v>1958</v>
      </c>
      <c r="D159" s="191">
        <v>60</v>
      </c>
      <c r="E159" s="192">
        <v>337.7</v>
      </c>
      <c r="F159" s="191">
        <v>8</v>
      </c>
      <c r="G159" s="191">
        <v>10</v>
      </c>
      <c r="H159" s="191">
        <v>26</v>
      </c>
      <c r="I159" s="192">
        <v>337.7</v>
      </c>
      <c r="J159" s="192">
        <f t="shared" si="8"/>
        <v>337.7</v>
      </c>
      <c r="K159" s="193">
        <f t="shared" si="7"/>
        <v>18573.5</v>
      </c>
      <c r="L159" s="193">
        <v>0</v>
      </c>
      <c r="M159" s="194">
        <f t="shared" si="9"/>
        <v>18573.5</v>
      </c>
      <c r="N159" s="195">
        <v>55</v>
      </c>
    </row>
    <row r="160" spans="1:14" ht="24" x14ac:dyDescent="0.25">
      <c r="A160" s="189">
        <v>147</v>
      </c>
      <c r="B160" s="190" t="s">
        <v>480</v>
      </c>
      <c r="C160" s="191">
        <v>1958</v>
      </c>
      <c r="D160" s="191">
        <v>59</v>
      </c>
      <c r="E160" s="192">
        <v>435.5</v>
      </c>
      <c r="F160" s="191">
        <v>8</v>
      </c>
      <c r="G160" s="191">
        <v>10</v>
      </c>
      <c r="H160" s="191">
        <v>21</v>
      </c>
      <c r="I160" s="192">
        <v>435.5</v>
      </c>
      <c r="J160" s="192">
        <f t="shared" si="8"/>
        <v>435.5</v>
      </c>
      <c r="K160" s="193">
        <f t="shared" si="7"/>
        <v>23952.5</v>
      </c>
      <c r="L160" s="193">
        <v>0</v>
      </c>
      <c r="M160" s="194">
        <f t="shared" si="9"/>
        <v>23952.5</v>
      </c>
      <c r="N160" s="195">
        <v>55</v>
      </c>
    </row>
    <row r="161" spans="1:14" ht="24" x14ac:dyDescent="0.25">
      <c r="A161" s="189">
        <v>148</v>
      </c>
      <c r="B161" s="190" t="s">
        <v>481</v>
      </c>
      <c r="C161" s="191">
        <v>1958</v>
      </c>
      <c r="D161" s="191">
        <v>58</v>
      </c>
      <c r="E161" s="192">
        <v>418.4</v>
      </c>
      <c r="F161" s="191">
        <v>8</v>
      </c>
      <c r="G161" s="191">
        <v>8</v>
      </c>
      <c r="H161" s="191">
        <v>20</v>
      </c>
      <c r="I161" s="192">
        <v>418.4</v>
      </c>
      <c r="J161" s="192">
        <f t="shared" si="8"/>
        <v>418.4</v>
      </c>
      <c r="K161" s="193">
        <f t="shared" si="7"/>
        <v>23012</v>
      </c>
      <c r="L161" s="193">
        <v>0</v>
      </c>
      <c r="M161" s="194">
        <f t="shared" si="9"/>
        <v>23012</v>
      </c>
      <c r="N161" s="195">
        <v>55</v>
      </c>
    </row>
    <row r="162" spans="1:14" ht="24" x14ac:dyDescent="0.25">
      <c r="A162" s="189">
        <v>149</v>
      </c>
      <c r="B162" s="190" t="s">
        <v>482</v>
      </c>
      <c r="C162" s="191">
        <v>1958</v>
      </c>
      <c r="D162" s="191">
        <v>57</v>
      </c>
      <c r="E162" s="192">
        <v>417.2</v>
      </c>
      <c r="F162" s="191">
        <v>6</v>
      </c>
      <c r="G162" s="191">
        <v>8</v>
      </c>
      <c r="H162" s="191">
        <v>16</v>
      </c>
      <c r="I162" s="192">
        <v>417.2</v>
      </c>
      <c r="J162" s="192">
        <f t="shared" si="8"/>
        <v>417.2</v>
      </c>
      <c r="K162" s="193">
        <f t="shared" si="7"/>
        <v>22946</v>
      </c>
      <c r="L162" s="193">
        <v>0</v>
      </c>
      <c r="M162" s="194">
        <f t="shared" si="9"/>
        <v>22946</v>
      </c>
      <c r="N162" s="195">
        <v>55</v>
      </c>
    </row>
    <row r="163" spans="1:14" ht="24" x14ac:dyDescent="0.25">
      <c r="A163" s="189">
        <v>150</v>
      </c>
      <c r="B163" s="190" t="s">
        <v>483</v>
      </c>
      <c r="C163" s="191">
        <v>1958</v>
      </c>
      <c r="D163" s="191">
        <v>41</v>
      </c>
      <c r="E163" s="192">
        <v>507</v>
      </c>
      <c r="F163" s="191">
        <v>16</v>
      </c>
      <c r="G163" s="191">
        <v>16</v>
      </c>
      <c r="H163" s="191">
        <v>37</v>
      </c>
      <c r="I163" s="192">
        <v>507</v>
      </c>
      <c r="J163" s="192">
        <f t="shared" si="8"/>
        <v>507</v>
      </c>
      <c r="K163" s="193">
        <f t="shared" si="7"/>
        <v>27885</v>
      </c>
      <c r="L163" s="193">
        <v>0</v>
      </c>
      <c r="M163" s="194">
        <f t="shared" si="9"/>
        <v>27885</v>
      </c>
      <c r="N163" s="195">
        <v>55</v>
      </c>
    </row>
    <row r="164" spans="1:14" ht="24" x14ac:dyDescent="0.25">
      <c r="A164" s="189">
        <v>151</v>
      </c>
      <c r="B164" s="190" t="s">
        <v>484</v>
      </c>
      <c r="C164" s="191">
        <v>1958</v>
      </c>
      <c r="D164" s="191">
        <v>40</v>
      </c>
      <c r="E164" s="192">
        <v>504.4</v>
      </c>
      <c r="F164" s="191">
        <v>16</v>
      </c>
      <c r="G164" s="191">
        <v>17</v>
      </c>
      <c r="H164" s="191">
        <v>41</v>
      </c>
      <c r="I164" s="192">
        <v>504.4</v>
      </c>
      <c r="J164" s="192">
        <f t="shared" si="8"/>
        <v>504.4</v>
      </c>
      <c r="K164" s="193">
        <f t="shared" si="7"/>
        <v>27742</v>
      </c>
      <c r="L164" s="193">
        <v>0</v>
      </c>
      <c r="M164" s="194">
        <f t="shared" si="9"/>
        <v>27742</v>
      </c>
      <c r="N164" s="195">
        <v>55</v>
      </c>
    </row>
    <row r="165" spans="1:14" ht="24" x14ac:dyDescent="0.25">
      <c r="A165" s="189">
        <v>152</v>
      </c>
      <c r="B165" s="190" t="s">
        <v>485</v>
      </c>
      <c r="C165" s="191">
        <v>1958</v>
      </c>
      <c r="D165" s="191">
        <v>33</v>
      </c>
      <c r="E165" s="192">
        <v>418</v>
      </c>
      <c r="F165" s="191">
        <v>8</v>
      </c>
      <c r="G165" s="191">
        <v>10</v>
      </c>
      <c r="H165" s="191">
        <v>24</v>
      </c>
      <c r="I165" s="192">
        <v>418</v>
      </c>
      <c r="J165" s="192">
        <f t="shared" si="8"/>
        <v>418</v>
      </c>
      <c r="K165" s="193">
        <f t="shared" si="7"/>
        <v>22990</v>
      </c>
      <c r="L165" s="193">
        <v>0</v>
      </c>
      <c r="M165" s="194">
        <f t="shared" si="9"/>
        <v>22990</v>
      </c>
      <c r="N165" s="195">
        <v>55</v>
      </c>
    </row>
    <row r="166" spans="1:14" ht="24" x14ac:dyDescent="0.25">
      <c r="A166" s="189">
        <v>153</v>
      </c>
      <c r="B166" s="190" t="s">
        <v>486</v>
      </c>
      <c r="C166" s="191">
        <v>1959</v>
      </c>
      <c r="D166" s="191">
        <v>62</v>
      </c>
      <c r="E166" s="192">
        <v>592.9</v>
      </c>
      <c r="F166" s="191">
        <v>17</v>
      </c>
      <c r="G166" s="191">
        <v>17</v>
      </c>
      <c r="H166" s="191">
        <v>31</v>
      </c>
      <c r="I166" s="192">
        <v>592.9</v>
      </c>
      <c r="J166" s="192">
        <f t="shared" si="8"/>
        <v>592.9</v>
      </c>
      <c r="K166" s="193">
        <f t="shared" si="7"/>
        <v>32609.5</v>
      </c>
      <c r="L166" s="193">
        <v>0</v>
      </c>
      <c r="M166" s="194">
        <f t="shared" si="9"/>
        <v>32609.5</v>
      </c>
      <c r="N166" s="195">
        <v>55</v>
      </c>
    </row>
    <row r="167" spans="1:14" ht="24" x14ac:dyDescent="0.25">
      <c r="A167" s="189">
        <v>154</v>
      </c>
      <c r="B167" s="190" t="s">
        <v>487</v>
      </c>
      <c r="C167" s="191">
        <v>1959</v>
      </c>
      <c r="D167" s="191">
        <v>58</v>
      </c>
      <c r="E167" s="192">
        <v>931.2</v>
      </c>
      <c r="F167" s="191">
        <v>16</v>
      </c>
      <c r="G167" s="191">
        <v>19</v>
      </c>
      <c r="H167" s="191">
        <v>54</v>
      </c>
      <c r="I167" s="192">
        <v>931.2</v>
      </c>
      <c r="J167" s="192">
        <f t="shared" si="8"/>
        <v>931.2</v>
      </c>
      <c r="K167" s="193">
        <f t="shared" si="7"/>
        <v>51216</v>
      </c>
      <c r="L167" s="193">
        <v>0</v>
      </c>
      <c r="M167" s="194">
        <f t="shared" si="9"/>
        <v>51216</v>
      </c>
      <c r="N167" s="195">
        <v>55</v>
      </c>
    </row>
    <row r="168" spans="1:14" ht="24" x14ac:dyDescent="0.25">
      <c r="A168" s="189">
        <v>155</v>
      </c>
      <c r="B168" s="190" t="s">
        <v>488</v>
      </c>
      <c r="C168" s="191">
        <v>1959</v>
      </c>
      <c r="D168" s="191">
        <v>58</v>
      </c>
      <c r="E168" s="192">
        <v>428.2</v>
      </c>
      <c r="F168" s="191">
        <v>8</v>
      </c>
      <c r="G168" s="191">
        <v>13</v>
      </c>
      <c r="H168" s="191">
        <v>21</v>
      </c>
      <c r="I168" s="192">
        <v>428.2</v>
      </c>
      <c r="J168" s="192">
        <f t="shared" si="8"/>
        <v>428.2</v>
      </c>
      <c r="K168" s="193">
        <f t="shared" si="7"/>
        <v>23551</v>
      </c>
      <c r="L168" s="193">
        <v>0</v>
      </c>
      <c r="M168" s="194">
        <f t="shared" si="9"/>
        <v>23551</v>
      </c>
      <c r="N168" s="195">
        <v>55</v>
      </c>
    </row>
    <row r="169" spans="1:14" ht="24" x14ac:dyDescent="0.25">
      <c r="A169" s="189">
        <v>156</v>
      </c>
      <c r="B169" s="190" t="s">
        <v>489</v>
      </c>
      <c r="C169" s="191">
        <v>1959</v>
      </c>
      <c r="D169" s="191">
        <v>55</v>
      </c>
      <c r="E169" s="192">
        <v>581.29999999999995</v>
      </c>
      <c r="F169" s="191">
        <v>8</v>
      </c>
      <c r="G169" s="191">
        <v>12</v>
      </c>
      <c r="H169" s="191">
        <v>21</v>
      </c>
      <c r="I169" s="192">
        <v>581.29999999999995</v>
      </c>
      <c r="J169" s="192">
        <f t="shared" si="8"/>
        <v>581.29999999999995</v>
      </c>
      <c r="K169" s="193">
        <f t="shared" si="7"/>
        <v>31971.499999999996</v>
      </c>
      <c r="L169" s="193">
        <v>0</v>
      </c>
      <c r="M169" s="194">
        <f t="shared" si="9"/>
        <v>31971.499999999996</v>
      </c>
      <c r="N169" s="195">
        <v>55</v>
      </c>
    </row>
    <row r="170" spans="1:14" ht="24" x14ac:dyDescent="0.25">
      <c r="A170" s="189">
        <v>157</v>
      </c>
      <c r="B170" s="190" t="s">
        <v>490</v>
      </c>
      <c r="C170" s="191">
        <v>1959</v>
      </c>
      <c r="D170" s="191">
        <v>54</v>
      </c>
      <c r="E170" s="192">
        <v>661.3</v>
      </c>
      <c r="F170" s="191">
        <v>22</v>
      </c>
      <c r="G170" s="191">
        <v>25</v>
      </c>
      <c r="H170" s="191">
        <v>35</v>
      </c>
      <c r="I170" s="192">
        <v>661.3</v>
      </c>
      <c r="J170" s="192">
        <f t="shared" si="8"/>
        <v>661.3</v>
      </c>
      <c r="K170" s="193">
        <f t="shared" si="7"/>
        <v>36371.5</v>
      </c>
      <c r="L170" s="193">
        <v>0</v>
      </c>
      <c r="M170" s="194">
        <f t="shared" si="9"/>
        <v>36371.5</v>
      </c>
      <c r="N170" s="195">
        <v>55</v>
      </c>
    </row>
    <row r="171" spans="1:14" ht="24" x14ac:dyDescent="0.25">
      <c r="A171" s="189">
        <v>158</v>
      </c>
      <c r="B171" s="190" t="s">
        <v>491</v>
      </c>
      <c r="C171" s="191">
        <v>1959</v>
      </c>
      <c r="D171" s="191">
        <v>53</v>
      </c>
      <c r="E171" s="192">
        <v>498.7</v>
      </c>
      <c r="F171" s="191">
        <v>12</v>
      </c>
      <c r="G171" s="191">
        <v>16</v>
      </c>
      <c r="H171" s="191">
        <v>37</v>
      </c>
      <c r="I171" s="192">
        <v>498.7</v>
      </c>
      <c r="J171" s="192">
        <f t="shared" si="8"/>
        <v>498.7</v>
      </c>
      <c r="K171" s="193">
        <f t="shared" si="7"/>
        <v>27428.5</v>
      </c>
      <c r="L171" s="193">
        <v>0</v>
      </c>
      <c r="M171" s="194">
        <f t="shared" si="9"/>
        <v>27428.5</v>
      </c>
      <c r="N171" s="195">
        <v>55</v>
      </c>
    </row>
    <row r="172" spans="1:14" ht="24" x14ac:dyDescent="0.25">
      <c r="A172" s="189">
        <v>159</v>
      </c>
      <c r="B172" s="190" t="s">
        <v>492</v>
      </c>
      <c r="C172" s="191">
        <v>1959</v>
      </c>
      <c r="D172" s="191">
        <v>53</v>
      </c>
      <c r="E172" s="192">
        <v>506.8</v>
      </c>
      <c r="F172" s="191">
        <v>16</v>
      </c>
      <c r="G172" s="191">
        <v>16</v>
      </c>
      <c r="H172" s="191">
        <v>31</v>
      </c>
      <c r="I172" s="192">
        <v>506.8</v>
      </c>
      <c r="J172" s="192">
        <f t="shared" si="8"/>
        <v>506.8</v>
      </c>
      <c r="K172" s="193">
        <f t="shared" si="7"/>
        <v>27874</v>
      </c>
      <c r="L172" s="193">
        <v>0</v>
      </c>
      <c r="M172" s="194">
        <f t="shared" si="9"/>
        <v>27874</v>
      </c>
      <c r="N172" s="195">
        <v>55</v>
      </c>
    </row>
    <row r="173" spans="1:14" ht="24" x14ac:dyDescent="0.25">
      <c r="A173" s="189">
        <v>160</v>
      </c>
      <c r="B173" s="190" t="s">
        <v>493</v>
      </c>
      <c r="C173" s="191">
        <v>1959</v>
      </c>
      <c r="D173" s="191">
        <v>47</v>
      </c>
      <c r="E173" s="192">
        <v>493.5</v>
      </c>
      <c r="F173" s="191">
        <v>8</v>
      </c>
      <c r="G173" s="191">
        <v>11</v>
      </c>
      <c r="H173" s="191">
        <v>28</v>
      </c>
      <c r="I173" s="192">
        <v>493.5</v>
      </c>
      <c r="J173" s="192">
        <f t="shared" si="8"/>
        <v>493.5</v>
      </c>
      <c r="K173" s="193">
        <f t="shared" si="7"/>
        <v>27142.5</v>
      </c>
      <c r="L173" s="193">
        <v>0</v>
      </c>
      <c r="M173" s="194">
        <f t="shared" si="9"/>
        <v>27142.5</v>
      </c>
      <c r="N173" s="195">
        <v>55</v>
      </c>
    </row>
    <row r="174" spans="1:14" ht="24" x14ac:dyDescent="0.25">
      <c r="A174" s="189">
        <v>161</v>
      </c>
      <c r="B174" s="190" t="s">
        <v>494</v>
      </c>
      <c r="C174" s="191">
        <v>1959</v>
      </c>
      <c r="D174" s="191">
        <v>43</v>
      </c>
      <c r="E174" s="192">
        <v>425.2</v>
      </c>
      <c r="F174" s="191">
        <v>8</v>
      </c>
      <c r="G174" s="191">
        <v>8</v>
      </c>
      <c r="H174" s="191">
        <v>24</v>
      </c>
      <c r="I174" s="192">
        <v>425.2</v>
      </c>
      <c r="J174" s="192">
        <f t="shared" si="8"/>
        <v>425.2</v>
      </c>
      <c r="K174" s="193">
        <f t="shared" si="7"/>
        <v>23386</v>
      </c>
      <c r="L174" s="193">
        <v>0</v>
      </c>
      <c r="M174" s="194">
        <f t="shared" si="9"/>
        <v>23386</v>
      </c>
      <c r="N174" s="195">
        <v>55</v>
      </c>
    </row>
    <row r="175" spans="1:14" ht="24" x14ac:dyDescent="0.25">
      <c r="A175" s="189">
        <v>162</v>
      </c>
      <c r="B175" s="190" t="s">
        <v>495</v>
      </c>
      <c r="C175" s="191">
        <v>1960</v>
      </c>
      <c r="D175" s="191">
        <v>70</v>
      </c>
      <c r="E175" s="192">
        <v>422.1</v>
      </c>
      <c r="F175" s="191">
        <v>8</v>
      </c>
      <c r="G175" s="191">
        <v>8</v>
      </c>
      <c r="H175" s="191">
        <v>26</v>
      </c>
      <c r="I175" s="192">
        <v>422.1</v>
      </c>
      <c r="J175" s="192">
        <f t="shared" si="8"/>
        <v>422.1</v>
      </c>
      <c r="K175" s="193">
        <f t="shared" si="7"/>
        <v>23215.5</v>
      </c>
      <c r="L175" s="193">
        <v>0</v>
      </c>
      <c r="M175" s="194">
        <f t="shared" si="9"/>
        <v>23215.5</v>
      </c>
      <c r="N175" s="195">
        <v>55</v>
      </c>
    </row>
    <row r="176" spans="1:14" ht="24" x14ac:dyDescent="0.25">
      <c r="A176" s="189">
        <v>163</v>
      </c>
      <c r="B176" s="190" t="s">
        <v>496</v>
      </c>
      <c r="C176" s="191">
        <v>1960</v>
      </c>
      <c r="D176" s="191">
        <v>65</v>
      </c>
      <c r="E176" s="192">
        <v>423.7</v>
      </c>
      <c r="F176" s="191">
        <v>8</v>
      </c>
      <c r="G176" s="191">
        <v>8</v>
      </c>
      <c r="H176" s="191">
        <v>25</v>
      </c>
      <c r="I176" s="192">
        <v>423.7</v>
      </c>
      <c r="J176" s="192">
        <f t="shared" si="8"/>
        <v>423.7</v>
      </c>
      <c r="K176" s="193">
        <f t="shared" si="7"/>
        <v>23303.5</v>
      </c>
      <c r="L176" s="193">
        <v>0</v>
      </c>
      <c r="M176" s="194">
        <f t="shared" si="9"/>
        <v>23303.5</v>
      </c>
      <c r="N176" s="195">
        <v>55</v>
      </c>
    </row>
    <row r="177" spans="1:14" ht="24" x14ac:dyDescent="0.25">
      <c r="A177" s="189">
        <v>164</v>
      </c>
      <c r="B177" s="190" t="s">
        <v>497</v>
      </c>
      <c r="C177" s="191">
        <v>1960</v>
      </c>
      <c r="D177" s="191">
        <v>64</v>
      </c>
      <c r="E177" s="192">
        <v>423.9</v>
      </c>
      <c r="F177" s="191">
        <v>8</v>
      </c>
      <c r="G177" s="191">
        <v>10</v>
      </c>
      <c r="H177" s="191">
        <v>23</v>
      </c>
      <c r="I177" s="192">
        <v>423.9</v>
      </c>
      <c r="J177" s="192">
        <f t="shared" si="8"/>
        <v>423.9</v>
      </c>
      <c r="K177" s="193">
        <f t="shared" si="7"/>
        <v>23314.5</v>
      </c>
      <c r="L177" s="193">
        <v>0</v>
      </c>
      <c r="M177" s="194">
        <f t="shared" si="9"/>
        <v>23314.5</v>
      </c>
      <c r="N177" s="195">
        <v>55</v>
      </c>
    </row>
    <row r="178" spans="1:14" ht="24" x14ac:dyDescent="0.25">
      <c r="A178" s="189">
        <v>165</v>
      </c>
      <c r="B178" s="190" t="s">
        <v>498</v>
      </c>
      <c r="C178" s="191">
        <v>1960</v>
      </c>
      <c r="D178" s="191">
        <v>62</v>
      </c>
      <c r="E178" s="192">
        <v>631.79999999999995</v>
      </c>
      <c r="F178" s="191">
        <v>12</v>
      </c>
      <c r="G178" s="191">
        <v>15</v>
      </c>
      <c r="H178" s="191">
        <v>43</v>
      </c>
      <c r="I178" s="192">
        <v>631.79999999999995</v>
      </c>
      <c r="J178" s="192">
        <f t="shared" si="8"/>
        <v>631.79999999999995</v>
      </c>
      <c r="K178" s="193">
        <f t="shared" si="7"/>
        <v>34749</v>
      </c>
      <c r="L178" s="193">
        <v>0</v>
      </c>
      <c r="M178" s="194">
        <f t="shared" si="9"/>
        <v>34749</v>
      </c>
      <c r="N178" s="195">
        <v>55</v>
      </c>
    </row>
    <row r="179" spans="1:14" ht="24" x14ac:dyDescent="0.25">
      <c r="A179" s="189">
        <v>166</v>
      </c>
      <c r="B179" s="190" t="s">
        <v>499</v>
      </c>
      <c r="C179" s="191">
        <v>1960</v>
      </c>
      <c r="D179" s="191">
        <v>46</v>
      </c>
      <c r="E179" s="192">
        <v>482.5</v>
      </c>
      <c r="F179" s="191">
        <v>16</v>
      </c>
      <c r="G179" s="191">
        <v>16</v>
      </c>
      <c r="H179" s="191">
        <v>25</v>
      </c>
      <c r="I179" s="192">
        <v>482.5</v>
      </c>
      <c r="J179" s="192">
        <f>I179</f>
        <v>482.5</v>
      </c>
      <c r="K179" s="193">
        <f t="shared" si="7"/>
        <v>26537.5</v>
      </c>
      <c r="L179" s="193">
        <v>0</v>
      </c>
      <c r="M179" s="194">
        <f t="shared" si="9"/>
        <v>26537.5</v>
      </c>
      <c r="N179" s="195">
        <v>55</v>
      </c>
    </row>
    <row r="180" spans="1:14" ht="24" x14ac:dyDescent="0.25">
      <c r="A180" s="189">
        <v>167</v>
      </c>
      <c r="B180" s="190" t="s">
        <v>500</v>
      </c>
      <c r="C180" s="191">
        <v>1960</v>
      </c>
      <c r="D180" s="191">
        <v>45</v>
      </c>
      <c r="E180" s="192">
        <v>409.8</v>
      </c>
      <c r="F180" s="191">
        <v>8</v>
      </c>
      <c r="G180" s="191">
        <v>8</v>
      </c>
      <c r="H180" s="191">
        <v>35</v>
      </c>
      <c r="I180" s="192">
        <v>409.8</v>
      </c>
      <c r="J180" s="192">
        <f>I180</f>
        <v>409.8</v>
      </c>
      <c r="K180" s="193">
        <f t="shared" si="7"/>
        <v>22539</v>
      </c>
      <c r="L180" s="193">
        <v>0</v>
      </c>
      <c r="M180" s="194">
        <f t="shared" si="9"/>
        <v>22539</v>
      </c>
      <c r="N180" s="195">
        <v>55</v>
      </c>
    </row>
    <row r="181" spans="1:14" ht="24" x14ac:dyDescent="0.25">
      <c r="A181" s="189">
        <v>168</v>
      </c>
      <c r="B181" s="190" t="s">
        <v>501</v>
      </c>
      <c r="C181" s="191">
        <v>1961</v>
      </c>
      <c r="D181" s="191">
        <v>51</v>
      </c>
      <c r="E181" s="192">
        <v>422.6</v>
      </c>
      <c r="F181" s="191">
        <v>8</v>
      </c>
      <c r="G181" s="191">
        <v>8</v>
      </c>
      <c r="H181" s="191">
        <v>24</v>
      </c>
      <c r="I181" s="192">
        <v>422.6</v>
      </c>
      <c r="J181" s="192">
        <f>I181</f>
        <v>422.6</v>
      </c>
      <c r="K181" s="193">
        <f t="shared" si="7"/>
        <v>23243</v>
      </c>
      <c r="L181" s="193">
        <v>0</v>
      </c>
      <c r="M181" s="194">
        <f t="shared" si="9"/>
        <v>23243</v>
      </c>
      <c r="N181" s="195">
        <v>55</v>
      </c>
    </row>
    <row r="182" spans="1:14" ht="24" x14ac:dyDescent="0.25">
      <c r="A182" s="189">
        <v>169</v>
      </c>
      <c r="B182" s="190" t="s">
        <v>502</v>
      </c>
      <c r="C182" s="191">
        <v>1961</v>
      </c>
      <c r="D182" s="191">
        <v>45</v>
      </c>
      <c r="E182" s="192">
        <v>840.4</v>
      </c>
      <c r="F182" s="191">
        <v>21</v>
      </c>
      <c r="G182" s="191">
        <v>23</v>
      </c>
      <c r="H182" s="191">
        <v>55</v>
      </c>
      <c r="I182" s="192">
        <v>840.4</v>
      </c>
      <c r="J182" s="192">
        <f>I182</f>
        <v>840.4</v>
      </c>
      <c r="K182" s="193">
        <f t="shared" ref="K182" si="10">J182*N182</f>
        <v>46222</v>
      </c>
      <c r="L182" s="193">
        <v>0</v>
      </c>
      <c r="M182" s="194">
        <f t="shared" si="9"/>
        <v>46222</v>
      </c>
      <c r="N182" s="195">
        <v>55</v>
      </c>
    </row>
    <row r="183" spans="1:14" x14ac:dyDescent="0.25">
      <c r="A183" s="406" t="s">
        <v>38</v>
      </c>
      <c r="B183" s="407"/>
      <c r="C183" s="407"/>
      <c r="D183" s="408"/>
      <c r="E183" s="196">
        <f t="shared" ref="E183:L183" si="11">SUM(E14:E182)</f>
        <v>76740.399999999994</v>
      </c>
      <c r="F183" s="197">
        <f t="shared" si="11"/>
        <v>1442</v>
      </c>
      <c r="G183" s="197">
        <f t="shared" si="11"/>
        <v>2006</v>
      </c>
      <c r="H183" s="197">
        <f t="shared" si="11"/>
        <v>4520</v>
      </c>
      <c r="I183" s="196">
        <f t="shared" si="11"/>
        <v>76740.399999999994</v>
      </c>
      <c r="J183" s="196">
        <f t="shared" si="11"/>
        <v>76740.399999999994</v>
      </c>
      <c r="K183" s="198">
        <f t="shared" si="11"/>
        <v>4220722</v>
      </c>
      <c r="L183" s="198">
        <f t="shared" si="11"/>
        <v>0</v>
      </c>
      <c r="M183" s="199">
        <f t="shared" si="9"/>
        <v>4220722</v>
      </c>
      <c r="N183" s="195" t="s">
        <v>103</v>
      </c>
    </row>
    <row r="184" spans="1:14" x14ac:dyDescent="0.25">
      <c r="A184" s="173"/>
      <c r="B184" s="174"/>
      <c r="C184" s="175"/>
      <c r="D184" s="175"/>
      <c r="E184" s="175"/>
      <c r="F184" s="175"/>
      <c r="G184" s="175"/>
      <c r="H184" s="175"/>
      <c r="I184" s="175"/>
      <c r="J184" s="177"/>
      <c r="K184" s="200"/>
      <c r="L184" s="177"/>
      <c r="M184" s="177"/>
      <c r="N184" s="177"/>
    </row>
    <row r="185" spans="1:14" x14ac:dyDescent="0.25">
      <c r="A185" s="173"/>
      <c r="B185" s="174"/>
      <c r="C185" s="175"/>
      <c r="D185" s="175"/>
      <c r="E185" s="175"/>
      <c r="F185" s="175"/>
      <c r="G185" s="175"/>
      <c r="H185" s="175" t="s">
        <v>503</v>
      </c>
      <c r="I185" s="175"/>
      <c r="J185" s="177"/>
      <c r="K185" s="201"/>
      <c r="L185" s="177"/>
      <c r="M185" s="177"/>
      <c r="N185" s="177"/>
    </row>
  </sheetData>
  <mergeCells count="13">
    <mergeCell ref="L8:L11"/>
    <mergeCell ref="M8:M11"/>
    <mergeCell ref="A183:D183"/>
    <mergeCell ref="A6:N6"/>
    <mergeCell ref="A7:A12"/>
    <mergeCell ref="B7:B12"/>
    <mergeCell ref="C7:F10"/>
    <mergeCell ref="G7:H10"/>
    <mergeCell ref="I7:I11"/>
    <mergeCell ref="J7:J11"/>
    <mergeCell ref="K7:M7"/>
    <mergeCell ref="N7:N11"/>
    <mergeCell ref="K8:K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workbookViewId="0">
      <selection activeCell="I4" sqref="I4"/>
    </sheetView>
  </sheetViews>
  <sheetFormatPr defaultRowHeight="15" x14ac:dyDescent="0.25"/>
  <cols>
    <col min="1" max="1" width="4.7109375" customWidth="1"/>
    <col min="2" max="2" width="28.28515625" customWidth="1"/>
    <col min="4" max="7" width="10.140625" bestFit="1" customWidth="1"/>
    <col min="9" max="9" width="36.140625" customWidth="1"/>
  </cols>
  <sheetData>
    <row r="1" spans="1:9" ht="18.75" x14ac:dyDescent="0.3">
      <c r="A1" s="202"/>
      <c r="B1" s="203"/>
      <c r="C1" s="203"/>
      <c r="D1" s="203"/>
      <c r="E1" s="204"/>
      <c r="F1" s="203"/>
      <c r="G1" s="203"/>
      <c r="H1" s="68"/>
      <c r="I1" s="69" t="s">
        <v>504</v>
      </c>
    </row>
    <row r="2" spans="1:9" ht="18.75" x14ac:dyDescent="0.3">
      <c r="A2" s="202"/>
      <c r="B2" s="203"/>
      <c r="C2" s="203"/>
      <c r="D2" s="203"/>
      <c r="E2" s="204"/>
      <c r="F2" s="203"/>
      <c r="G2" s="203"/>
      <c r="H2" s="68"/>
      <c r="I2" s="69" t="s">
        <v>41</v>
      </c>
    </row>
    <row r="3" spans="1:9" ht="18.75" x14ac:dyDescent="0.3">
      <c r="A3" s="202"/>
      <c r="B3" s="203"/>
      <c r="C3" s="203"/>
      <c r="D3" s="203"/>
      <c r="E3" s="204"/>
      <c r="F3" s="203"/>
      <c r="G3" s="203"/>
      <c r="H3" s="68"/>
      <c r="I3" s="69" t="s">
        <v>42</v>
      </c>
    </row>
    <row r="4" spans="1:9" ht="18.75" x14ac:dyDescent="0.3">
      <c r="A4" s="202"/>
      <c r="B4" s="203"/>
      <c r="C4" s="203"/>
      <c r="D4" s="203"/>
      <c r="E4" s="204"/>
      <c r="F4" s="203"/>
      <c r="G4" s="203"/>
      <c r="H4" s="68"/>
      <c r="I4" s="69" t="s">
        <v>608</v>
      </c>
    </row>
    <row r="6" spans="1:9" ht="18.75" x14ac:dyDescent="0.25">
      <c r="A6" s="434" t="s">
        <v>505</v>
      </c>
      <c r="B6" s="434"/>
      <c r="C6" s="434"/>
      <c r="D6" s="434"/>
      <c r="E6" s="434"/>
      <c r="F6" s="434"/>
      <c r="G6" s="434"/>
      <c r="H6" s="434"/>
      <c r="I6" s="434"/>
    </row>
    <row r="7" spans="1:9" x14ac:dyDescent="0.25">
      <c r="A7" s="435" t="s">
        <v>45</v>
      </c>
      <c r="B7" s="435" t="s">
        <v>148</v>
      </c>
      <c r="C7" s="438" t="s">
        <v>149</v>
      </c>
      <c r="D7" s="439"/>
      <c r="E7" s="424" t="s">
        <v>506</v>
      </c>
      <c r="F7" s="424" t="s">
        <v>507</v>
      </c>
      <c r="G7" s="424" t="s">
        <v>508</v>
      </c>
      <c r="H7" s="442" t="s">
        <v>509</v>
      </c>
      <c r="I7" s="435" t="s">
        <v>510</v>
      </c>
    </row>
    <row r="8" spans="1:9" x14ac:dyDescent="0.25">
      <c r="A8" s="436"/>
      <c r="B8" s="436"/>
      <c r="C8" s="440"/>
      <c r="D8" s="441"/>
      <c r="E8" s="425"/>
      <c r="F8" s="425"/>
      <c r="G8" s="425"/>
      <c r="H8" s="443"/>
      <c r="I8" s="436"/>
    </row>
    <row r="9" spans="1:9" x14ac:dyDescent="0.25">
      <c r="A9" s="436"/>
      <c r="B9" s="436"/>
      <c r="C9" s="424" t="s">
        <v>56</v>
      </c>
      <c r="D9" s="424" t="s">
        <v>57</v>
      </c>
      <c r="E9" s="425"/>
      <c r="F9" s="425"/>
      <c r="G9" s="425"/>
      <c r="H9" s="443"/>
      <c r="I9" s="436"/>
    </row>
    <row r="10" spans="1:9" x14ac:dyDescent="0.25">
      <c r="A10" s="436"/>
      <c r="B10" s="436"/>
      <c r="C10" s="425"/>
      <c r="D10" s="425"/>
      <c r="E10" s="425"/>
      <c r="F10" s="425"/>
      <c r="G10" s="425"/>
      <c r="H10" s="443"/>
      <c r="I10" s="436"/>
    </row>
    <row r="11" spans="1:9" x14ac:dyDescent="0.25">
      <c r="A11" s="437"/>
      <c r="B11" s="437"/>
      <c r="C11" s="426"/>
      <c r="D11" s="426"/>
      <c r="E11" s="426"/>
      <c r="F11" s="426"/>
      <c r="G11" s="426"/>
      <c r="H11" s="444"/>
      <c r="I11" s="437"/>
    </row>
    <row r="12" spans="1:9" x14ac:dyDescent="0.25">
      <c r="A12" s="205">
        <v>1</v>
      </c>
      <c r="B12" s="206">
        <v>2</v>
      </c>
      <c r="C12" s="206">
        <v>3</v>
      </c>
      <c r="D12" s="206">
        <v>4</v>
      </c>
      <c r="E12" s="206">
        <v>5</v>
      </c>
      <c r="F12" s="206">
        <v>6</v>
      </c>
      <c r="G12" s="206">
        <v>7</v>
      </c>
      <c r="H12" s="206">
        <v>8</v>
      </c>
      <c r="I12" s="205">
        <v>9</v>
      </c>
    </row>
    <row r="13" spans="1:9" ht="30" x14ac:dyDescent="0.25">
      <c r="A13" s="207">
        <v>1</v>
      </c>
      <c r="B13" s="208" t="s">
        <v>511</v>
      </c>
      <c r="C13" s="209">
        <v>2829</v>
      </c>
      <c r="D13" s="210">
        <v>40907</v>
      </c>
      <c r="E13" s="211">
        <v>41699</v>
      </c>
      <c r="F13" s="211">
        <v>41821</v>
      </c>
      <c r="G13" s="212">
        <v>432.2</v>
      </c>
      <c r="H13" s="213">
        <v>0</v>
      </c>
      <c r="I13" s="214" t="s">
        <v>512</v>
      </c>
    </row>
    <row r="14" spans="1:9" ht="30" x14ac:dyDescent="0.25">
      <c r="A14" s="207">
        <v>2</v>
      </c>
      <c r="B14" s="208" t="s">
        <v>513</v>
      </c>
      <c r="C14" s="209">
        <v>2815</v>
      </c>
      <c r="D14" s="210">
        <v>40907</v>
      </c>
      <c r="E14" s="211">
        <v>41699</v>
      </c>
      <c r="F14" s="211">
        <v>41821</v>
      </c>
      <c r="G14" s="212">
        <v>377.3</v>
      </c>
      <c r="H14" s="213">
        <v>0</v>
      </c>
      <c r="I14" s="214" t="s">
        <v>512</v>
      </c>
    </row>
    <row r="15" spans="1:9" ht="30" x14ac:dyDescent="0.25">
      <c r="A15" s="207">
        <v>3</v>
      </c>
      <c r="B15" s="208" t="s">
        <v>514</v>
      </c>
      <c r="C15" s="209">
        <v>2828</v>
      </c>
      <c r="D15" s="210">
        <v>40907</v>
      </c>
      <c r="E15" s="211">
        <v>41791</v>
      </c>
      <c r="F15" s="211">
        <v>41821</v>
      </c>
      <c r="G15" s="212">
        <v>436.5</v>
      </c>
      <c r="H15" s="213">
        <v>0</v>
      </c>
      <c r="I15" s="214" t="s">
        <v>512</v>
      </c>
    </row>
    <row r="16" spans="1:9" ht="30" x14ac:dyDescent="0.25">
      <c r="A16" s="207">
        <v>4</v>
      </c>
      <c r="B16" s="208" t="s">
        <v>515</v>
      </c>
      <c r="C16" s="209">
        <v>2827</v>
      </c>
      <c r="D16" s="210">
        <v>40907</v>
      </c>
      <c r="E16" s="211">
        <v>41640</v>
      </c>
      <c r="F16" s="211">
        <v>41821</v>
      </c>
      <c r="G16" s="212">
        <v>436.8</v>
      </c>
      <c r="H16" s="213">
        <v>0</v>
      </c>
      <c r="I16" s="214" t="s">
        <v>512</v>
      </c>
    </row>
    <row r="17" spans="1:9" ht="30" x14ac:dyDescent="0.25">
      <c r="A17" s="207">
        <v>5</v>
      </c>
      <c r="B17" s="208" t="s">
        <v>516</v>
      </c>
      <c r="C17" s="209">
        <v>2826</v>
      </c>
      <c r="D17" s="210">
        <v>40907</v>
      </c>
      <c r="E17" s="211">
        <v>41699</v>
      </c>
      <c r="F17" s="211">
        <v>41821</v>
      </c>
      <c r="G17" s="212">
        <v>402.8</v>
      </c>
      <c r="H17" s="213">
        <v>0</v>
      </c>
      <c r="I17" s="214" t="s">
        <v>512</v>
      </c>
    </row>
    <row r="18" spans="1:9" ht="30" x14ac:dyDescent="0.25">
      <c r="A18" s="207">
        <v>6</v>
      </c>
      <c r="B18" s="208" t="s">
        <v>517</v>
      </c>
      <c r="C18" s="209">
        <v>2785</v>
      </c>
      <c r="D18" s="210">
        <v>40907</v>
      </c>
      <c r="E18" s="211">
        <v>41699</v>
      </c>
      <c r="F18" s="211">
        <v>41821</v>
      </c>
      <c r="G18" s="212">
        <v>438</v>
      </c>
      <c r="H18" s="213">
        <v>0</v>
      </c>
      <c r="I18" s="214" t="s">
        <v>512</v>
      </c>
    </row>
    <row r="19" spans="1:9" ht="30" x14ac:dyDescent="0.25">
      <c r="A19" s="207">
        <v>7</v>
      </c>
      <c r="B19" s="208" t="s">
        <v>518</v>
      </c>
      <c r="C19" s="209">
        <v>2825</v>
      </c>
      <c r="D19" s="210">
        <v>40907</v>
      </c>
      <c r="E19" s="211">
        <v>41640</v>
      </c>
      <c r="F19" s="211">
        <v>41821</v>
      </c>
      <c r="G19" s="212">
        <v>434.7</v>
      </c>
      <c r="H19" s="213">
        <v>0</v>
      </c>
      <c r="I19" s="214" t="s">
        <v>512</v>
      </c>
    </row>
    <row r="20" spans="1:9" ht="45" x14ac:dyDescent="0.25">
      <c r="A20" s="207">
        <v>8</v>
      </c>
      <c r="B20" s="208" t="s">
        <v>519</v>
      </c>
      <c r="C20" s="209">
        <v>2824</v>
      </c>
      <c r="D20" s="210">
        <v>40907</v>
      </c>
      <c r="E20" s="211">
        <v>41791</v>
      </c>
      <c r="F20" s="211">
        <v>41821</v>
      </c>
      <c r="G20" s="212">
        <v>416.4</v>
      </c>
      <c r="H20" s="213">
        <v>0</v>
      </c>
      <c r="I20" s="214" t="s">
        <v>512</v>
      </c>
    </row>
    <row r="21" spans="1:9" ht="45" x14ac:dyDescent="0.25">
      <c r="A21" s="207">
        <v>9</v>
      </c>
      <c r="B21" s="208" t="s">
        <v>520</v>
      </c>
      <c r="C21" s="209">
        <v>2823</v>
      </c>
      <c r="D21" s="210">
        <v>40907</v>
      </c>
      <c r="E21" s="211">
        <v>41699</v>
      </c>
      <c r="F21" s="211">
        <v>41821</v>
      </c>
      <c r="G21" s="212">
        <v>412.7</v>
      </c>
      <c r="H21" s="213">
        <v>0</v>
      </c>
      <c r="I21" s="214" t="s">
        <v>512</v>
      </c>
    </row>
    <row r="22" spans="1:9" ht="45" x14ac:dyDescent="0.25">
      <c r="A22" s="207">
        <v>10</v>
      </c>
      <c r="B22" s="208" t="s">
        <v>521</v>
      </c>
      <c r="C22" s="209">
        <v>2832</v>
      </c>
      <c r="D22" s="210">
        <v>40907</v>
      </c>
      <c r="E22" s="211">
        <v>41760</v>
      </c>
      <c r="F22" s="211">
        <v>41821</v>
      </c>
      <c r="G22" s="212">
        <v>350.4</v>
      </c>
      <c r="H22" s="213">
        <v>0</v>
      </c>
      <c r="I22" s="214" t="s">
        <v>512</v>
      </c>
    </row>
    <row r="23" spans="1:9" ht="45" x14ac:dyDescent="0.25">
      <c r="A23" s="207">
        <v>11</v>
      </c>
      <c r="B23" s="208" t="s">
        <v>522</v>
      </c>
      <c r="C23" s="209">
        <v>2831</v>
      </c>
      <c r="D23" s="210">
        <v>40907</v>
      </c>
      <c r="E23" s="211">
        <v>41791</v>
      </c>
      <c r="F23" s="211">
        <v>41821</v>
      </c>
      <c r="G23" s="212">
        <v>175.2</v>
      </c>
      <c r="H23" s="213">
        <v>0</v>
      </c>
      <c r="I23" s="214" t="s">
        <v>512</v>
      </c>
    </row>
    <row r="24" spans="1:9" ht="45" x14ac:dyDescent="0.25">
      <c r="A24" s="207">
        <v>12</v>
      </c>
      <c r="B24" s="208" t="s">
        <v>523</v>
      </c>
      <c r="C24" s="209">
        <v>153</v>
      </c>
      <c r="D24" s="210">
        <v>41303</v>
      </c>
      <c r="E24" s="211">
        <v>41699</v>
      </c>
      <c r="F24" s="211">
        <v>41821</v>
      </c>
      <c r="G24" s="212">
        <v>175.8</v>
      </c>
      <c r="H24" s="213">
        <v>0</v>
      </c>
      <c r="I24" s="214" t="s">
        <v>512</v>
      </c>
    </row>
    <row r="25" spans="1:9" ht="45" x14ac:dyDescent="0.25">
      <c r="A25" s="207">
        <v>13</v>
      </c>
      <c r="B25" s="208" t="s">
        <v>524</v>
      </c>
      <c r="C25" s="209">
        <v>2814</v>
      </c>
      <c r="D25" s="210">
        <v>40907</v>
      </c>
      <c r="E25" s="211">
        <v>41791</v>
      </c>
      <c r="F25" s="211">
        <v>41821</v>
      </c>
      <c r="G25" s="212">
        <v>355.3</v>
      </c>
      <c r="H25" s="213">
        <v>0</v>
      </c>
      <c r="I25" s="214" t="s">
        <v>512</v>
      </c>
    </row>
    <row r="26" spans="1:9" ht="30" x14ac:dyDescent="0.25">
      <c r="A26" s="207">
        <v>14</v>
      </c>
      <c r="B26" s="208" t="s">
        <v>525</v>
      </c>
      <c r="C26" s="209">
        <v>149</v>
      </c>
      <c r="D26" s="210">
        <v>41303</v>
      </c>
      <c r="E26" s="211">
        <v>41640</v>
      </c>
      <c r="F26" s="211">
        <v>41821</v>
      </c>
      <c r="G26" s="212">
        <v>584.20000000000005</v>
      </c>
      <c r="H26" s="213">
        <v>1051.8</v>
      </c>
      <c r="I26" s="214" t="s">
        <v>512</v>
      </c>
    </row>
    <row r="27" spans="1:9" ht="30" x14ac:dyDescent="0.25">
      <c r="A27" s="207">
        <v>15</v>
      </c>
      <c r="B27" s="208" t="s">
        <v>526</v>
      </c>
      <c r="C27" s="209">
        <v>2820</v>
      </c>
      <c r="D27" s="210">
        <v>40907</v>
      </c>
      <c r="E27" s="211">
        <v>41640</v>
      </c>
      <c r="F27" s="211">
        <v>41821</v>
      </c>
      <c r="G27" s="212">
        <v>803.9</v>
      </c>
      <c r="H27" s="213">
        <v>900.8</v>
      </c>
      <c r="I27" s="214" t="s">
        <v>512</v>
      </c>
    </row>
    <row r="28" spans="1:9" ht="30" x14ac:dyDescent="0.25">
      <c r="A28" s="207">
        <v>16</v>
      </c>
      <c r="B28" s="208" t="s">
        <v>527</v>
      </c>
      <c r="C28" s="209">
        <v>146</v>
      </c>
      <c r="D28" s="210">
        <v>41303</v>
      </c>
      <c r="E28" s="211">
        <v>41640</v>
      </c>
      <c r="F28" s="211">
        <v>41821</v>
      </c>
      <c r="G28" s="212">
        <v>501.7</v>
      </c>
      <c r="H28" s="213">
        <v>1560.9</v>
      </c>
      <c r="I28" s="214" t="s">
        <v>512</v>
      </c>
    </row>
    <row r="29" spans="1:9" ht="45" x14ac:dyDescent="0.25">
      <c r="A29" s="207">
        <v>17</v>
      </c>
      <c r="B29" s="208" t="s">
        <v>161</v>
      </c>
      <c r="C29" s="209">
        <v>2662</v>
      </c>
      <c r="D29" s="210">
        <v>41225</v>
      </c>
      <c r="E29" s="211">
        <v>41913</v>
      </c>
      <c r="F29" s="211">
        <v>42004</v>
      </c>
      <c r="G29" s="212">
        <v>872.6</v>
      </c>
      <c r="H29" s="213">
        <v>0</v>
      </c>
      <c r="I29" s="214" t="s">
        <v>528</v>
      </c>
    </row>
    <row r="30" spans="1:9" ht="45" x14ac:dyDescent="0.25">
      <c r="A30" s="207">
        <v>18</v>
      </c>
      <c r="B30" s="208" t="s">
        <v>166</v>
      </c>
      <c r="C30" s="209">
        <v>2157</v>
      </c>
      <c r="D30" s="210">
        <v>41508</v>
      </c>
      <c r="E30" s="211">
        <v>41913</v>
      </c>
      <c r="F30" s="211">
        <v>42004</v>
      </c>
      <c r="G30" s="212">
        <v>345.7</v>
      </c>
      <c r="H30" s="213">
        <v>622.29999999999995</v>
      </c>
      <c r="I30" s="214" t="s">
        <v>529</v>
      </c>
    </row>
    <row r="31" spans="1:9" ht="45" x14ac:dyDescent="0.25">
      <c r="A31" s="207">
        <v>19</v>
      </c>
      <c r="B31" s="208" t="s">
        <v>163</v>
      </c>
      <c r="C31" s="209">
        <v>1921</v>
      </c>
      <c r="D31" s="210">
        <v>41481</v>
      </c>
      <c r="E31" s="211">
        <v>41913</v>
      </c>
      <c r="F31" s="211">
        <v>42004</v>
      </c>
      <c r="G31" s="212">
        <v>842.1</v>
      </c>
      <c r="H31" s="213">
        <v>1587.9</v>
      </c>
      <c r="I31" s="214" t="s">
        <v>529</v>
      </c>
    </row>
    <row r="32" spans="1:9" ht="45" x14ac:dyDescent="0.25">
      <c r="A32" s="207">
        <v>20</v>
      </c>
      <c r="B32" s="208" t="s">
        <v>165</v>
      </c>
      <c r="C32" s="209">
        <v>148</v>
      </c>
      <c r="D32" s="210">
        <v>41303</v>
      </c>
      <c r="E32" s="211">
        <v>41640</v>
      </c>
      <c r="F32" s="211">
        <v>41821</v>
      </c>
      <c r="G32" s="212">
        <v>567.79999999999995</v>
      </c>
      <c r="H32" s="213">
        <v>529.70000000000005</v>
      </c>
      <c r="I32" s="214" t="s">
        <v>530</v>
      </c>
    </row>
    <row r="33" spans="1:9" ht="30" x14ac:dyDescent="0.25">
      <c r="A33" s="207">
        <v>21</v>
      </c>
      <c r="B33" s="208" t="s">
        <v>531</v>
      </c>
      <c r="C33" s="209">
        <v>151</v>
      </c>
      <c r="D33" s="210">
        <v>41303</v>
      </c>
      <c r="E33" s="211">
        <v>41640</v>
      </c>
      <c r="F33" s="211" t="s">
        <v>103</v>
      </c>
      <c r="G33" s="212">
        <v>440.5</v>
      </c>
      <c r="H33" s="213">
        <v>0</v>
      </c>
      <c r="I33" s="214" t="s">
        <v>532</v>
      </c>
    </row>
    <row r="34" spans="1:9" ht="30" x14ac:dyDescent="0.25">
      <c r="A34" s="207">
        <v>22</v>
      </c>
      <c r="B34" s="208" t="s">
        <v>533</v>
      </c>
      <c r="C34" s="209">
        <v>2105</v>
      </c>
      <c r="D34" s="210">
        <v>40848</v>
      </c>
      <c r="E34" s="211">
        <v>41640</v>
      </c>
      <c r="F34" s="211" t="s">
        <v>103</v>
      </c>
      <c r="G34" s="212">
        <v>570.5</v>
      </c>
      <c r="H34" s="213">
        <v>237.3</v>
      </c>
      <c r="I34" s="214" t="s">
        <v>534</v>
      </c>
    </row>
    <row r="35" spans="1:9" ht="30" x14ac:dyDescent="0.25">
      <c r="A35" s="207">
        <v>23</v>
      </c>
      <c r="B35" s="208" t="s">
        <v>220</v>
      </c>
      <c r="C35" s="209">
        <v>152</v>
      </c>
      <c r="D35" s="210">
        <v>41303</v>
      </c>
      <c r="E35" s="211">
        <v>42736</v>
      </c>
      <c r="F35" s="211" t="s">
        <v>103</v>
      </c>
      <c r="G35" s="215">
        <v>482.8</v>
      </c>
      <c r="H35" s="213">
        <v>97.8</v>
      </c>
      <c r="I35" s="214" t="s">
        <v>534</v>
      </c>
    </row>
    <row r="36" spans="1:9" ht="30" x14ac:dyDescent="0.25">
      <c r="A36" s="207">
        <v>24</v>
      </c>
      <c r="B36" s="208" t="s">
        <v>535</v>
      </c>
      <c r="C36" s="209">
        <v>2105</v>
      </c>
      <c r="D36" s="210">
        <v>40848</v>
      </c>
      <c r="E36" s="211">
        <v>41640</v>
      </c>
      <c r="F36" s="211" t="s">
        <v>103</v>
      </c>
      <c r="G36" s="215">
        <v>465.2</v>
      </c>
      <c r="H36" s="213">
        <v>0</v>
      </c>
      <c r="I36" s="214" t="s">
        <v>536</v>
      </c>
    </row>
    <row r="37" spans="1:9" ht="60" x14ac:dyDescent="0.25">
      <c r="A37" s="207">
        <v>25</v>
      </c>
      <c r="B37" s="208" t="s">
        <v>537</v>
      </c>
      <c r="C37" s="209">
        <v>150</v>
      </c>
      <c r="D37" s="210">
        <v>41303</v>
      </c>
      <c r="E37" s="211">
        <v>41365</v>
      </c>
      <c r="F37" s="211" t="s">
        <v>103</v>
      </c>
      <c r="G37" s="215">
        <v>593.70000000000005</v>
      </c>
      <c r="H37" s="213">
        <v>0</v>
      </c>
      <c r="I37" s="214" t="s">
        <v>538</v>
      </c>
    </row>
    <row r="38" spans="1:9" ht="30" x14ac:dyDescent="0.25">
      <c r="A38" s="207">
        <v>26</v>
      </c>
      <c r="B38" s="208" t="s">
        <v>164</v>
      </c>
      <c r="C38" s="216">
        <v>2158</v>
      </c>
      <c r="D38" s="211">
        <v>41508</v>
      </c>
      <c r="E38" s="217" t="s">
        <v>160</v>
      </c>
      <c r="F38" s="217" t="s">
        <v>539</v>
      </c>
      <c r="G38" s="218">
        <v>533.9</v>
      </c>
      <c r="H38" s="213">
        <v>0</v>
      </c>
      <c r="I38" s="214" t="s">
        <v>540</v>
      </c>
    </row>
    <row r="39" spans="1:9" ht="45" x14ac:dyDescent="0.25">
      <c r="A39" s="207">
        <v>27</v>
      </c>
      <c r="B39" s="219" t="s">
        <v>226</v>
      </c>
      <c r="C39" s="209">
        <v>2148</v>
      </c>
      <c r="D39" s="210">
        <v>41823</v>
      </c>
      <c r="E39" s="220">
        <v>42248</v>
      </c>
      <c r="F39" s="217" t="s">
        <v>541</v>
      </c>
      <c r="G39" s="213">
        <v>659.3</v>
      </c>
      <c r="H39" s="427">
        <v>4484.8</v>
      </c>
      <c r="I39" s="214" t="s">
        <v>542</v>
      </c>
    </row>
    <row r="40" spans="1:9" ht="45" x14ac:dyDescent="0.25">
      <c r="A40" s="207">
        <v>28</v>
      </c>
      <c r="B40" s="208" t="s">
        <v>159</v>
      </c>
      <c r="C40" s="216">
        <v>2505</v>
      </c>
      <c r="D40" s="211">
        <v>41206</v>
      </c>
      <c r="E40" s="217" t="s">
        <v>543</v>
      </c>
      <c r="F40" s="217" t="s">
        <v>541</v>
      </c>
      <c r="G40" s="221">
        <v>174.5</v>
      </c>
      <c r="H40" s="428"/>
      <c r="I40" s="214" t="s">
        <v>544</v>
      </c>
    </row>
    <row r="41" spans="1:9" ht="45" x14ac:dyDescent="0.25">
      <c r="A41" s="207">
        <v>29</v>
      </c>
      <c r="B41" s="219" t="s">
        <v>174</v>
      </c>
      <c r="C41" s="222">
        <v>1927</v>
      </c>
      <c r="D41" s="223">
        <v>42200</v>
      </c>
      <c r="E41" s="217" t="s">
        <v>539</v>
      </c>
      <c r="F41" s="217" t="s">
        <v>541</v>
      </c>
      <c r="G41" s="224">
        <v>327.3</v>
      </c>
      <c r="H41" s="428"/>
      <c r="I41" s="214" t="s">
        <v>544</v>
      </c>
    </row>
    <row r="42" spans="1:9" ht="47.25" customHeight="1" x14ac:dyDescent="0.25">
      <c r="A42" s="207">
        <v>30</v>
      </c>
      <c r="B42" s="219" t="s">
        <v>176</v>
      </c>
      <c r="C42" s="222">
        <v>1928</v>
      </c>
      <c r="D42" s="223">
        <v>42200</v>
      </c>
      <c r="E42" s="217" t="s">
        <v>539</v>
      </c>
      <c r="F42" s="217" t="s">
        <v>541</v>
      </c>
      <c r="G42" s="224">
        <v>504</v>
      </c>
      <c r="H42" s="428"/>
      <c r="I42" s="214" t="s">
        <v>544</v>
      </c>
    </row>
    <row r="43" spans="1:9" ht="45" x14ac:dyDescent="0.25">
      <c r="A43" s="207">
        <v>31</v>
      </c>
      <c r="B43" s="225" t="s">
        <v>239</v>
      </c>
      <c r="C43" s="226">
        <v>3454</v>
      </c>
      <c r="D43" s="227">
        <v>41928</v>
      </c>
      <c r="E43" s="228" t="s">
        <v>545</v>
      </c>
      <c r="F43" s="217" t="s">
        <v>541</v>
      </c>
      <c r="G43" s="224">
        <v>677</v>
      </c>
      <c r="H43" s="428"/>
      <c r="I43" s="214" t="s">
        <v>542</v>
      </c>
    </row>
    <row r="44" spans="1:9" ht="30" x14ac:dyDescent="0.25">
      <c r="A44" s="207">
        <v>32</v>
      </c>
      <c r="B44" s="208" t="s">
        <v>202</v>
      </c>
      <c r="C44" s="229">
        <v>2787</v>
      </c>
      <c r="D44" s="230">
        <v>40907</v>
      </c>
      <c r="E44" s="228" t="s">
        <v>546</v>
      </c>
      <c r="F44" s="217" t="s">
        <v>547</v>
      </c>
      <c r="G44" s="221">
        <v>784.1</v>
      </c>
      <c r="H44" s="429"/>
      <c r="I44" s="231"/>
    </row>
    <row r="45" spans="1:9" x14ac:dyDescent="0.25">
      <c r="A45" s="430" t="s">
        <v>548</v>
      </c>
      <c r="B45" s="431"/>
      <c r="C45" s="431"/>
      <c r="D45" s="431"/>
      <c r="E45" s="431"/>
      <c r="F45" s="432"/>
      <c r="G45" s="232">
        <f>SUM(G13:G44)</f>
        <v>15574.899999999998</v>
      </c>
      <c r="H45" s="233">
        <f>SUM(H13:H43)</f>
        <v>11073.300000000001</v>
      </c>
      <c r="I45" s="234"/>
    </row>
    <row r="46" spans="1:9" x14ac:dyDescent="0.25">
      <c r="A46" s="202"/>
      <c r="B46" s="203"/>
      <c r="C46" s="203"/>
      <c r="D46" s="203"/>
      <c r="E46" s="204"/>
      <c r="F46" s="203"/>
      <c r="G46" s="203"/>
      <c r="H46" s="203"/>
      <c r="I46" s="203"/>
    </row>
    <row r="47" spans="1:9" x14ac:dyDescent="0.25">
      <c r="A47" s="202"/>
      <c r="B47" s="203"/>
      <c r="C47" s="203"/>
      <c r="D47" s="203"/>
      <c r="E47" s="433" t="s">
        <v>549</v>
      </c>
      <c r="F47" s="433"/>
      <c r="G47" s="433"/>
      <c r="H47" s="203"/>
      <c r="I47" s="203"/>
    </row>
  </sheetData>
  <mergeCells count="14">
    <mergeCell ref="D9:D11"/>
    <mergeCell ref="H39:H44"/>
    <mergeCell ref="A45:F45"/>
    <mergeCell ref="E47:G47"/>
    <mergeCell ref="A6:I6"/>
    <mergeCell ref="A7:A11"/>
    <mergeCell ref="B7:B11"/>
    <mergeCell ref="C7:D8"/>
    <mergeCell ref="E7:E11"/>
    <mergeCell ref="F7:F11"/>
    <mergeCell ref="G7:G11"/>
    <mergeCell ref="H7:H11"/>
    <mergeCell ref="I7:I11"/>
    <mergeCell ref="C9:C1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workbookViewId="0">
      <selection activeCell="K4" sqref="K4"/>
    </sheetView>
  </sheetViews>
  <sheetFormatPr defaultRowHeight="15" x14ac:dyDescent="0.25"/>
  <cols>
    <col min="2" max="2" width="26" customWidth="1"/>
    <col min="9" max="9" width="21.85546875" customWidth="1"/>
    <col min="13" max="13" width="17.7109375" customWidth="1"/>
  </cols>
  <sheetData>
    <row r="1" spans="1:13" ht="18.75" x14ac:dyDescent="0.3">
      <c r="A1" s="19"/>
      <c r="B1" s="19"/>
      <c r="C1" s="19"/>
      <c r="D1" s="19"/>
      <c r="E1" s="19"/>
      <c r="F1" s="19"/>
      <c r="G1" s="19"/>
      <c r="H1" s="19"/>
      <c r="I1" s="235"/>
      <c r="J1" s="68"/>
      <c r="K1" s="69" t="s">
        <v>550</v>
      </c>
      <c r="L1" s="68"/>
      <c r="M1" s="235"/>
    </row>
    <row r="2" spans="1:13" ht="18.75" x14ac:dyDescent="0.3">
      <c r="A2" s="236"/>
      <c r="B2" s="236"/>
      <c r="C2" s="236"/>
      <c r="D2" s="236"/>
      <c r="E2" s="236"/>
      <c r="F2" s="236"/>
      <c r="G2" s="236"/>
      <c r="H2" s="236"/>
      <c r="I2" s="237"/>
      <c r="J2" s="68"/>
      <c r="K2" s="69" t="s">
        <v>41</v>
      </c>
      <c r="L2" s="68"/>
      <c r="M2" s="237"/>
    </row>
    <row r="3" spans="1:13" ht="18.75" x14ac:dyDescent="0.3">
      <c r="A3" s="236"/>
      <c r="B3" s="236"/>
      <c r="C3" s="236"/>
      <c r="D3" s="236"/>
      <c r="E3" s="236"/>
      <c r="F3" s="236"/>
      <c r="G3" s="236"/>
      <c r="H3" s="236"/>
      <c r="I3" s="237"/>
      <c r="J3" s="68"/>
      <c r="K3" s="69" t="s">
        <v>42</v>
      </c>
      <c r="L3" s="68"/>
      <c r="M3" s="237"/>
    </row>
    <row r="4" spans="1:13" ht="18.75" x14ac:dyDescent="0.3">
      <c r="A4" s="236"/>
      <c r="B4" s="236"/>
      <c r="C4" s="236"/>
      <c r="D4" s="236"/>
      <c r="E4" s="236"/>
      <c r="F4" s="236"/>
      <c r="G4" s="236"/>
      <c r="H4" s="236"/>
      <c r="I4" s="237"/>
      <c r="J4" s="238"/>
      <c r="K4" s="69" t="s">
        <v>608</v>
      </c>
      <c r="L4" s="238"/>
      <c r="M4" s="237"/>
    </row>
    <row r="6" spans="1:13" ht="18.75" x14ac:dyDescent="0.25">
      <c r="A6" s="475" t="s">
        <v>551</v>
      </c>
      <c r="B6" s="476"/>
      <c r="C6" s="476"/>
      <c r="D6" s="476"/>
      <c r="E6" s="476"/>
      <c r="F6" s="476"/>
      <c r="G6" s="476"/>
      <c r="H6" s="476"/>
      <c r="I6" s="476"/>
      <c r="J6" s="476"/>
      <c r="K6" s="476"/>
      <c r="L6" s="476"/>
      <c r="M6" s="476"/>
    </row>
    <row r="7" spans="1:13" ht="31.5" customHeight="1" x14ac:dyDescent="0.25">
      <c r="A7" s="477" t="s">
        <v>45</v>
      </c>
      <c r="B7" s="477" t="s">
        <v>126</v>
      </c>
      <c r="C7" s="477" t="s">
        <v>552</v>
      </c>
      <c r="D7" s="477" t="s">
        <v>553</v>
      </c>
      <c r="E7" s="479" t="s">
        <v>554</v>
      </c>
      <c r="F7" s="480"/>
      <c r="G7" s="480"/>
      <c r="H7" s="481"/>
      <c r="I7" s="479" t="s">
        <v>6</v>
      </c>
      <c r="J7" s="480"/>
      <c r="K7" s="480"/>
      <c r="L7" s="481"/>
      <c r="M7" s="477" t="s">
        <v>130</v>
      </c>
    </row>
    <row r="8" spans="1:13" ht="61.5" customHeight="1" x14ac:dyDescent="0.25">
      <c r="A8" s="478"/>
      <c r="B8" s="478"/>
      <c r="C8" s="478"/>
      <c r="D8" s="478"/>
      <c r="E8" s="239" t="s">
        <v>8</v>
      </c>
      <c r="F8" s="239" t="s">
        <v>9</v>
      </c>
      <c r="G8" s="239" t="s">
        <v>10</v>
      </c>
      <c r="H8" s="239" t="s">
        <v>131</v>
      </c>
      <c r="I8" s="239" t="s">
        <v>555</v>
      </c>
      <c r="J8" s="239" t="s">
        <v>9</v>
      </c>
      <c r="K8" s="239" t="s">
        <v>10</v>
      </c>
      <c r="L8" s="239" t="s">
        <v>131</v>
      </c>
      <c r="M8" s="478"/>
    </row>
    <row r="9" spans="1:13" x14ac:dyDescent="0.25">
      <c r="A9" s="239">
        <v>1</v>
      </c>
      <c r="B9" s="239">
        <v>2</v>
      </c>
      <c r="C9" s="239">
        <v>3</v>
      </c>
      <c r="D9" s="239">
        <v>4</v>
      </c>
      <c r="E9" s="239">
        <v>5</v>
      </c>
      <c r="F9" s="239">
        <v>6</v>
      </c>
      <c r="G9" s="239">
        <v>7</v>
      </c>
      <c r="H9" s="239">
        <v>8</v>
      </c>
      <c r="I9" s="239">
        <v>9</v>
      </c>
      <c r="J9" s="239">
        <v>10</v>
      </c>
      <c r="K9" s="239">
        <v>11</v>
      </c>
      <c r="L9" s="239">
        <v>12</v>
      </c>
      <c r="M9" s="239">
        <v>13</v>
      </c>
    </row>
    <row r="10" spans="1:13" ht="16.5" customHeight="1" x14ac:dyDescent="0.25">
      <c r="A10" s="468" t="s">
        <v>556</v>
      </c>
      <c r="B10" s="469"/>
      <c r="C10" s="469"/>
      <c r="D10" s="469"/>
      <c r="E10" s="469"/>
      <c r="F10" s="469"/>
      <c r="G10" s="469"/>
      <c r="H10" s="469"/>
      <c r="I10" s="469"/>
      <c r="J10" s="469"/>
      <c r="K10" s="469"/>
      <c r="L10" s="469"/>
      <c r="M10" s="470"/>
    </row>
    <row r="11" spans="1:13" ht="25.5" x14ac:dyDescent="0.25">
      <c r="A11" s="471">
        <v>1</v>
      </c>
      <c r="B11" s="465" t="s">
        <v>557</v>
      </c>
      <c r="C11" s="447" t="s">
        <v>134</v>
      </c>
      <c r="D11" s="240" t="s">
        <v>558</v>
      </c>
      <c r="E11" s="241">
        <f t="shared" ref="E11:E21" si="0">F11+H11+G11</f>
        <v>1342630</v>
      </c>
      <c r="F11" s="241">
        <f>F12+F13+F14+F15</f>
        <v>434952.6</v>
      </c>
      <c r="G11" s="241">
        <f>G12+G13+G14+G15</f>
        <v>435079.1</v>
      </c>
      <c r="H11" s="241">
        <f>H12+H13+H14+H15</f>
        <v>472598.3</v>
      </c>
      <c r="I11" s="465" t="s">
        <v>559</v>
      </c>
      <c r="J11" s="445">
        <v>125</v>
      </c>
      <c r="K11" s="445">
        <v>120</v>
      </c>
      <c r="L11" s="445">
        <v>120</v>
      </c>
      <c r="M11" s="447" t="s">
        <v>560</v>
      </c>
    </row>
    <row r="12" spans="1:13" x14ac:dyDescent="0.25">
      <c r="A12" s="472"/>
      <c r="B12" s="466"/>
      <c r="C12" s="448"/>
      <c r="D12" s="242" t="s">
        <v>135</v>
      </c>
      <c r="E12" s="241">
        <f t="shared" si="0"/>
        <v>179661.90000000002</v>
      </c>
      <c r="F12" s="241">
        <f>F17+F21</f>
        <v>59887.3</v>
      </c>
      <c r="G12" s="241">
        <f>G17+G21</f>
        <v>59887.3</v>
      </c>
      <c r="H12" s="241">
        <f>H17+H21</f>
        <v>59887.3</v>
      </c>
      <c r="I12" s="466"/>
      <c r="J12" s="474"/>
      <c r="K12" s="474"/>
      <c r="L12" s="474"/>
      <c r="M12" s="448"/>
    </row>
    <row r="13" spans="1:13" x14ac:dyDescent="0.25">
      <c r="A13" s="472"/>
      <c r="B13" s="466"/>
      <c r="C13" s="448"/>
      <c r="D13" s="242" t="s">
        <v>561</v>
      </c>
      <c r="E13" s="241">
        <f t="shared" si="0"/>
        <v>15295.3</v>
      </c>
      <c r="F13" s="241">
        <v>15295.3</v>
      </c>
      <c r="G13" s="241">
        <v>0</v>
      </c>
      <c r="H13" s="241">
        <v>0</v>
      </c>
      <c r="I13" s="466"/>
      <c r="J13" s="474"/>
      <c r="K13" s="474"/>
      <c r="L13" s="474"/>
      <c r="M13" s="448"/>
    </row>
    <row r="14" spans="1:13" x14ac:dyDescent="0.25">
      <c r="A14" s="472"/>
      <c r="B14" s="466"/>
      <c r="C14" s="448"/>
      <c r="D14" s="242" t="s">
        <v>562</v>
      </c>
      <c r="E14" s="241">
        <f t="shared" si="0"/>
        <v>18686.5</v>
      </c>
      <c r="F14" s="241">
        <v>18686.5</v>
      </c>
      <c r="G14" s="241">
        <v>0</v>
      </c>
      <c r="H14" s="241">
        <v>0</v>
      </c>
      <c r="I14" s="466"/>
      <c r="J14" s="474"/>
      <c r="K14" s="474"/>
      <c r="L14" s="474"/>
      <c r="M14" s="448"/>
    </row>
    <row r="15" spans="1:13" x14ac:dyDescent="0.25">
      <c r="A15" s="473"/>
      <c r="B15" s="467"/>
      <c r="C15" s="449"/>
      <c r="D15" s="242" t="s">
        <v>137</v>
      </c>
      <c r="E15" s="241">
        <f t="shared" si="0"/>
        <v>1128986.3</v>
      </c>
      <c r="F15" s="241">
        <v>341083.5</v>
      </c>
      <c r="G15" s="241">
        <v>375191.8</v>
      </c>
      <c r="H15" s="241">
        <v>412711</v>
      </c>
      <c r="I15" s="467"/>
      <c r="J15" s="446"/>
      <c r="K15" s="446"/>
      <c r="L15" s="446"/>
      <c r="M15" s="449"/>
    </row>
    <row r="16" spans="1:13" ht="25.5" x14ac:dyDescent="0.25">
      <c r="A16" s="462" t="s">
        <v>563</v>
      </c>
      <c r="B16" s="465" t="s">
        <v>564</v>
      </c>
      <c r="C16" s="447" t="s">
        <v>134</v>
      </c>
      <c r="D16" s="240" t="s">
        <v>558</v>
      </c>
      <c r="E16" s="241">
        <f t="shared" si="0"/>
        <v>1342435</v>
      </c>
      <c r="F16" s="241">
        <f>F17+F18+F19+F20</f>
        <v>434887.6</v>
      </c>
      <c r="G16" s="241">
        <f>G17+G18+G19+G20</f>
        <v>435014.1</v>
      </c>
      <c r="H16" s="241">
        <f>H17+H18+H19+H20</f>
        <v>472533.3</v>
      </c>
      <c r="I16" s="465" t="s">
        <v>565</v>
      </c>
      <c r="J16" s="445">
        <f>J18+J19</f>
        <v>125</v>
      </c>
      <c r="K16" s="445">
        <f>K18+K19</f>
        <v>120</v>
      </c>
      <c r="L16" s="445">
        <f>L18+L19</f>
        <v>120</v>
      </c>
      <c r="M16" s="447" t="s">
        <v>560</v>
      </c>
    </row>
    <row r="17" spans="1:13" ht="57" customHeight="1" x14ac:dyDescent="0.25">
      <c r="A17" s="463"/>
      <c r="B17" s="466"/>
      <c r="C17" s="448"/>
      <c r="D17" s="242" t="s">
        <v>135</v>
      </c>
      <c r="E17" s="241">
        <f t="shared" si="0"/>
        <v>179466.90000000002</v>
      </c>
      <c r="F17" s="241">
        <v>59822.3</v>
      </c>
      <c r="G17" s="241">
        <v>59822.3</v>
      </c>
      <c r="H17" s="241">
        <v>59822.3</v>
      </c>
      <c r="I17" s="467"/>
      <c r="J17" s="446"/>
      <c r="K17" s="446"/>
      <c r="L17" s="446"/>
      <c r="M17" s="448"/>
    </row>
    <row r="18" spans="1:13" ht="31.5" customHeight="1" x14ac:dyDescent="0.25">
      <c r="A18" s="463"/>
      <c r="B18" s="466"/>
      <c r="C18" s="448"/>
      <c r="D18" s="242" t="s">
        <v>561</v>
      </c>
      <c r="E18" s="241">
        <f t="shared" si="0"/>
        <v>15295.3</v>
      </c>
      <c r="F18" s="241">
        <v>15295.3</v>
      </c>
      <c r="G18" s="241">
        <v>0</v>
      </c>
      <c r="H18" s="241">
        <v>0</v>
      </c>
      <c r="I18" s="243" t="s">
        <v>566</v>
      </c>
      <c r="J18" s="244">
        <v>75</v>
      </c>
      <c r="K18" s="244">
        <v>80</v>
      </c>
      <c r="L18" s="244">
        <v>80</v>
      </c>
      <c r="M18" s="448"/>
    </row>
    <row r="19" spans="1:13" ht="17.25" customHeight="1" x14ac:dyDescent="0.25">
      <c r="A19" s="463"/>
      <c r="B19" s="466"/>
      <c r="C19" s="448"/>
      <c r="D19" s="242" t="s">
        <v>562</v>
      </c>
      <c r="E19" s="241">
        <f t="shared" si="0"/>
        <v>18686.5</v>
      </c>
      <c r="F19" s="241">
        <v>18686.5</v>
      </c>
      <c r="G19" s="241">
        <v>0</v>
      </c>
      <c r="H19" s="241">
        <v>0</v>
      </c>
      <c r="I19" s="243" t="s">
        <v>567</v>
      </c>
      <c r="J19" s="244">
        <v>50</v>
      </c>
      <c r="K19" s="244">
        <v>40</v>
      </c>
      <c r="L19" s="244">
        <v>40</v>
      </c>
      <c r="M19" s="449"/>
    </row>
    <row r="20" spans="1:13" ht="91.5" customHeight="1" x14ac:dyDescent="0.25">
      <c r="A20" s="464"/>
      <c r="B20" s="467"/>
      <c r="C20" s="449"/>
      <c r="D20" s="242" t="s">
        <v>137</v>
      </c>
      <c r="E20" s="241">
        <f t="shared" si="0"/>
        <v>1128986.3</v>
      </c>
      <c r="F20" s="241">
        <v>341083.5</v>
      </c>
      <c r="G20" s="241">
        <v>375191.8</v>
      </c>
      <c r="H20" s="241">
        <v>412711</v>
      </c>
      <c r="I20" s="243" t="s">
        <v>568</v>
      </c>
      <c r="J20" s="245">
        <v>20</v>
      </c>
      <c r="K20" s="245">
        <v>20</v>
      </c>
      <c r="L20" s="245">
        <v>20</v>
      </c>
      <c r="M20" s="242" t="s">
        <v>560</v>
      </c>
    </row>
    <row r="21" spans="1:13" ht="105.75" customHeight="1" x14ac:dyDescent="0.25">
      <c r="A21" s="246" t="s">
        <v>569</v>
      </c>
      <c r="B21" s="240" t="s">
        <v>570</v>
      </c>
      <c r="C21" s="247" t="s">
        <v>134</v>
      </c>
      <c r="D21" s="247" t="s">
        <v>135</v>
      </c>
      <c r="E21" s="248">
        <f t="shared" si="0"/>
        <v>195</v>
      </c>
      <c r="F21" s="248">
        <v>65</v>
      </c>
      <c r="G21" s="248">
        <v>65</v>
      </c>
      <c r="H21" s="248">
        <v>65</v>
      </c>
      <c r="I21" s="240" t="s">
        <v>571</v>
      </c>
      <c r="J21" s="244">
        <v>3</v>
      </c>
      <c r="K21" s="244">
        <v>3</v>
      </c>
      <c r="L21" s="244">
        <v>3</v>
      </c>
      <c r="M21" s="242" t="s">
        <v>560</v>
      </c>
    </row>
    <row r="22" spans="1:13" ht="25.5" x14ac:dyDescent="0.25">
      <c r="A22" s="450"/>
      <c r="B22" s="447" t="s">
        <v>572</v>
      </c>
      <c r="C22" s="450"/>
      <c r="D22" s="247" t="s">
        <v>558</v>
      </c>
      <c r="E22" s="241">
        <f>E23+E24+E25+E26</f>
        <v>1342630</v>
      </c>
      <c r="F22" s="241">
        <f>F23+F24+F25+F26</f>
        <v>434952.6</v>
      </c>
      <c r="G22" s="241">
        <f>G23+G24+G25+G26</f>
        <v>435079.1</v>
      </c>
      <c r="H22" s="241">
        <f>H23+H24+H25+H26</f>
        <v>472598.3</v>
      </c>
      <c r="I22" s="453"/>
      <c r="J22" s="454"/>
      <c r="K22" s="454"/>
      <c r="L22" s="454"/>
      <c r="M22" s="455"/>
    </row>
    <row r="23" spans="1:13" x14ac:dyDescent="0.25">
      <c r="A23" s="451"/>
      <c r="B23" s="448"/>
      <c r="C23" s="451"/>
      <c r="D23" s="247" t="s">
        <v>135</v>
      </c>
      <c r="E23" s="241">
        <f>E12</f>
        <v>179661.90000000002</v>
      </c>
      <c r="F23" s="241">
        <f>F12</f>
        <v>59887.3</v>
      </c>
      <c r="G23" s="241">
        <f>G12</f>
        <v>59887.3</v>
      </c>
      <c r="H23" s="241">
        <f>H12</f>
        <v>59887.3</v>
      </c>
      <c r="I23" s="456"/>
      <c r="J23" s="457"/>
      <c r="K23" s="457"/>
      <c r="L23" s="457"/>
      <c r="M23" s="458"/>
    </row>
    <row r="24" spans="1:13" x14ac:dyDescent="0.25">
      <c r="A24" s="451"/>
      <c r="B24" s="448"/>
      <c r="C24" s="451"/>
      <c r="D24" s="247" t="s">
        <v>561</v>
      </c>
      <c r="E24" s="241">
        <f>F24+H24</f>
        <v>15295.3</v>
      </c>
      <c r="F24" s="241">
        <f>F13</f>
        <v>15295.3</v>
      </c>
      <c r="G24" s="241">
        <v>0</v>
      </c>
      <c r="H24" s="241">
        <f>H13</f>
        <v>0</v>
      </c>
      <c r="I24" s="456"/>
      <c r="J24" s="457"/>
      <c r="K24" s="457"/>
      <c r="L24" s="457"/>
      <c r="M24" s="458"/>
    </row>
    <row r="25" spans="1:13" x14ac:dyDescent="0.25">
      <c r="A25" s="451"/>
      <c r="B25" s="448"/>
      <c r="C25" s="451"/>
      <c r="D25" s="247" t="s">
        <v>562</v>
      </c>
      <c r="E25" s="241">
        <f>F25+H25</f>
        <v>18686.5</v>
      </c>
      <c r="F25" s="241">
        <f>F14</f>
        <v>18686.5</v>
      </c>
      <c r="G25" s="241">
        <v>0</v>
      </c>
      <c r="H25" s="241">
        <f>H14</f>
        <v>0</v>
      </c>
      <c r="I25" s="456"/>
      <c r="J25" s="457"/>
      <c r="K25" s="457"/>
      <c r="L25" s="457"/>
      <c r="M25" s="458"/>
    </row>
    <row r="26" spans="1:13" x14ac:dyDescent="0.25">
      <c r="A26" s="452"/>
      <c r="B26" s="449"/>
      <c r="C26" s="452"/>
      <c r="D26" s="247" t="s">
        <v>137</v>
      </c>
      <c r="E26" s="241">
        <f>F26+H26+G26</f>
        <v>1128986.3</v>
      </c>
      <c r="F26" s="241">
        <f>F15</f>
        <v>341083.5</v>
      </c>
      <c r="G26" s="241">
        <f>G15</f>
        <v>375191.8</v>
      </c>
      <c r="H26" s="241">
        <f>H15</f>
        <v>412711</v>
      </c>
      <c r="I26" s="459"/>
      <c r="J26" s="460"/>
      <c r="K26" s="460"/>
      <c r="L26" s="460"/>
      <c r="M26" s="461"/>
    </row>
  </sheetData>
  <mergeCells count="29">
    <mergeCell ref="A6:M6"/>
    <mergeCell ref="A7:A8"/>
    <mergeCell ref="B7:B8"/>
    <mergeCell ref="C7:C8"/>
    <mergeCell ref="D7:D8"/>
    <mergeCell ref="E7:H7"/>
    <mergeCell ref="I7:L7"/>
    <mergeCell ref="M7:M8"/>
    <mergeCell ref="A10:M10"/>
    <mergeCell ref="A11:A15"/>
    <mergeCell ref="B11:B15"/>
    <mergeCell ref="C11:C15"/>
    <mergeCell ref="I11:I15"/>
    <mergeCell ref="J11:J15"/>
    <mergeCell ref="K11:K15"/>
    <mergeCell ref="L11:L15"/>
    <mergeCell ref="M11:M15"/>
    <mergeCell ref="L16:L17"/>
    <mergeCell ref="M16:M19"/>
    <mergeCell ref="A22:A26"/>
    <mergeCell ref="B22:B26"/>
    <mergeCell ref="C22:C26"/>
    <mergeCell ref="I22:M26"/>
    <mergeCell ref="A16:A20"/>
    <mergeCell ref="B16:B20"/>
    <mergeCell ref="C16:C20"/>
    <mergeCell ref="I16:I17"/>
    <mergeCell ref="J16:J17"/>
    <mergeCell ref="K16:K1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workbookViewId="0">
      <selection activeCell="H36" sqref="H36"/>
    </sheetView>
  </sheetViews>
  <sheetFormatPr defaultRowHeight="15" x14ac:dyDescent="0.25"/>
  <cols>
    <col min="2" max="2" width="25" customWidth="1"/>
  </cols>
  <sheetData>
    <row r="1" spans="1:7" x14ac:dyDescent="0.25">
      <c r="A1" s="496" t="s">
        <v>573</v>
      </c>
      <c r="B1" s="497"/>
      <c r="C1" s="497"/>
      <c r="D1" s="497"/>
      <c r="E1" s="497"/>
      <c r="F1" s="497"/>
      <c r="G1" s="497"/>
    </row>
    <row r="2" spans="1:7" x14ac:dyDescent="0.25">
      <c r="A2" s="498"/>
      <c r="B2" s="498"/>
      <c r="C2" s="498"/>
      <c r="D2" s="498"/>
      <c r="E2" s="498"/>
      <c r="F2" s="498"/>
      <c r="G2" s="498"/>
    </row>
    <row r="3" spans="1:7" x14ac:dyDescent="0.25">
      <c r="A3" s="485" t="s">
        <v>45</v>
      </c>
      <c r="B3" s="485" t="s">
        <v>574</v>
      </c>
      <c r="C3" s="485" t="s">
        <v>553</v>
      </c>
      <c r="D3" s="485" t="s">
        <v>554</v>
      </c>
      <c r="E3" s="485"/>
      <c r="F3" s="485"/>
      <c r="G3" s="485"/>
    </row>
    <row r="4" spans="1:7" x14ac:dyDescent="0.25">
      <c r="A4" s="485"/>
      <c r="B4" s="485"/>
      <c r="C4" s="485"/>
      <c r="D4" s="485"/>
      <c r="E4" s="485"/>
      <c r="F4" s="485"/>
      <c r="G4" s="485"/>
    </row>
    <row r="5" spans="1:7" x14ac:dyDescent="0.25">
      <c r="A5" s="485"/>
      <c r="B5" s="485"/>
      <c r="C5" s="485"/>
      <c r="D5" s="485"/>
      <c r="E5" s="485"/>
      <c r="F5" s="485"/>
      <c r="G5" s="485"/>
    </row>
    <row r="6" spans="1:7" x14ac:dyDescent="0.25">
      <c r="A6" s="485"/>
      <c r="B6" s="485"/>
      <c r="C6" s="485"/>
      <c r="D6" s="485" t="s">
        <v>8</v>
      </c>
      <c r="E6" s="485" t="s">
        <v>575</v>
      </c>
      <c r="F6" s="485"/>
      <c r="G6" s="485"/>
    </row>
    <row r="7" spans="1:7" x14ac:dyDescent="0.25">
      <c r="A7" s="485"/>
      <c r="B7" s="485"/>
      <c r="C7" s="485"/>
      <c r="D7" s="485"/>
      <c r="E7" s="485" t="s">
        <v>9</v>
      </c>
      <c r="F7" s="485" t="s">
        <v>10</v>
      </c>
      <c r="G7" s="485" t="s">
        <v>131</v>
      </c>
    </row>
    <row r="8" spans="1:7" x14ac:dyDescent="0.25">
      <c r="A8" s="485"/>
      <c r="B8" s="485"/>
      <c r="C8" s="485"/>
      <c r="D8" s="485"/>
      <c r="E8" s="485"/>
      <c r="F8" s="485"/>
      <c r="G8" s="485"/>
    </row>
    <row r="9" spans="1:7" ht="25.5" x14ac:dyDescent="0.25">
      <c r="A9" s="485" t="s">
        <v>14</v>
      </c>
      <c r="B9" s="486" t="s">
        <v>557</v>
      </c>
      <c r="C9" s="249" t="s">
        <v>558</v>
      </c>
      <c r="D9" s="250" t="s">
        <v>576</v>
      </c>
      <c r="E9" s="250" t="s">
        <v>577</v>
      </c>
      <c r="F9" s="250" t="s">
        <v>578</v>
      </c>
      <c r="G9" s="250" t="s">
        <v>579</v>
      </c>
    </row>
    <row r="10" spans="1:7" x14ac:dyDescent="0.25">
      <c r="A10" s="485"/>
      <c r="B10" s="486"/>
      <c r="C10" s="251" t="s">
        <v>135</v>
      </c>
      <c r="D10" s="252" t="s">
        <v>580</v>
      </c>
      <c r="E10" s="252" t="s">
        <v>581</v>
      </c>
      <c r="F10" s="252" t="s">
        <v>581</v>
      </c>
      <c r="G10" s="252" t="s">
        <v>581</v>
      </c>
    </row>
    <row r="11" spans="1:7" x14ac:dyDescent="0.25">
      <c r="A11" s="485"/>
      <c r="B11" s="486"/>
      <c r="C11" s="251" t="s">
        <v>561</v>
      </c>
      <c r="D11" s="252" t="s">
        <v>582</v>
      </c>
      <c r="E11" s="252" t="s">
        <v>582</v>
      </c>
      <c r="F11" s="252">
        <v>0</v>
      </c>
      <c r="G11" s="252">
        <v>0</v>
      </c>
    </row>
    <row r="12" spans="1:7" x14ac:dyDescent="0.25">
      <c r="A12" s="485"/>
      <c r="B12" s="486"/>
      <c r="C12" s="251" t="s">
        <v>562</v>
      </c>
      <c r="D12" s="252" t="s">
        <v>583</v>
      </c>
      <c r="E12" s="252" t="s">
        <v>583</v>
      </c>
      <c r="F12" s="252">
        <v>0</v>
      </c>
      <c r="G12" s="252">
        <v>0</v>
      </c>
    </row>
    <row r="13" spans="1:7" ht="13.5" customHeight="1" x14ac:dyDescent="0.25">
      <c r="A13" s="485"/>
      <c r="B13" s="486"/>
      <c r="C13" s="487" t="s">
        <v>137</v>
      </c>
      <c r="D13" s="483" t="s">
        <v>584</v>
      </c>
      <c r="E13" s="489">
        <v>341083.5</v>
      </c>
      <c r="F13" s="483" t="s">
        <v>585</v>
      </c>
      <c r="G13" s="483" t="s">
        <v>586</v>
      </c>
    </row>
    <row r="14" spans="1:7" ht="1.5" customHeight="1" x14ac:dyDescent="0.25">
      <c r="A14" s="485"/>
      <c r="B14" s="486"/>
      <c r="C14" s="494"/>
      <c r="D14" s="492"/>
      <c r="E14" s="495"/>
      <c r="F14" s="492"/>
      <c r="G14" s="492"/>
    </row>
    <row r="15" spans="1:7" hidden="1" x14ac:dyDescent="0.25">
      <c r="A15" s="485"/>
      <c r="B15" s="486"/>
      <c r="C15" s="488"/>
      <c r="D15" s="484"/>
      <c r="E15" s="490"/>
      <c r="F15" s="484"/>
      <c r="G15" s="484"/>
    </row>
    <row r="16" spans="1:7" ht="25.5" x14ac:dyDescent="0.25">
      <c r="A16" s="485" t="s">
        <v>22</v>
      </c>
      <c r="B16" s="486" t="s">
        <v>564</v>
      </c>
      <c r="C16" s="251" t="s">
        <v>558</v>
      </c>
      <c r="D16" s="252" t="s">
        <v>587</v>
      </c>
      <c r="E16" s="252" t="s">
        <v>588</v>
      </c>
      <c r="F16" s="252" t="s">
        <v>589</v>
      </c>
      <c r="G16" s="252" t="s">
        <v>590</v>
      </c>
    </row>
    <row r="17" spans="1:7" x14ac:dyDescent="0.25">
      <c r="A17" s="485"/>
      <c r="B17" s="486"/>
      <c r="C17" s="251" t="s">
        <v>135</v>
      </c>
      <c r="D17" s="252" t="s">
        <v>591</v>
      </c>
      <c r="E17" s="252" t="s">
        <v>592</v>
      </c>
      <c r="F17" s="252" t="s">
        <v>592</v>
      </c>
      <c r="G17" s="252" t="s">
        <v>592</v>
      </c>
    </row>
    <row r="18" spans="1:7" x14ac:dyDescent="0.25">
      <c r="A18" s="485"/>
      <c r="B18" s="486"/>
      <c r="C18" s="251" t="s">
        <v>561</v>
      </c>
      <c r="D18" s="252" t="s">
        <v>582</v>
      </c>
      <c r="E18" s="252" t="s">
        <v>582</v>
      </c>
      <c r="F18" s="252">
        <v>0</v>
      </c>
      <c r="G18" s="252">
        <v>0</v>
      </c>
    </row>
    <row r="19" spans="1:7" x14ac:dyDescent="0.25">
      <c r="A19" s="485"/>
      <c r="B19" s="486"/>
      <c r="C19" s="251" t="s">
        <v>562</v>
      </c>
      <c r="D19" s="252" t="s">
        <v>583</v>
      </c>
      <c r="E19" s="252" t="s">
        <v>583</v>
      </c>
      <c r="F19" s="252">
        <v>0</v>
      </c>
      <c r="G19" s="252">
        <v>0</v>
      </c>
    </row>
    <row r="20" spans="1:7" x14ac:dyDescent="0.25">
      <c r="A20" s="485"/>
      <c r="B20" s="486"/>
      <c r="C20" s="487" t="s">
        <v>137</v>
      </c>
      <c r="D20" s="483" t="s">
        <v>584</v>
      </c>
      <c r="E20" s="489">
        <v>341083.5</v>
      </c>
      <c r="F20" s="483" t="s">
        <v>585</v>
      </c>
      <c r="G20" s="483" t="s">
        <v>586</v>
      </c>
    </row>
    <row r="21" spans="1:7" x14ac:dyDescent="0.25">
      <c r="A21" s="485"/>
      <c r="B21" s="486"/>
      <c r="C21" s="494"/>
      <c r="D21" s="492"/>
      <c r="E21" s="495"/>
      <c r="F21" s="492"/>
      <c r="G21" s="492"/>
    </row>
    <row r="22" spans="1:7" ht="17.25" customHeight="1" x14ac:dyDescent="0.25">
      <c r="A22" s="485"/>
      <c r="B22" s="486"/>
      <c r="C22" s="488"/>
      <c r="D22" s="484"/>
      <c r="E22" s="490"/>
      <c r="F22" s="484"/>
      <c r="G22" s="484"/>
    </row>
    <row r="23" spans="1:7" ht="25.5" x14ac:dyDescent="0.25">
      <c r="A23" s="493" t="s">
        <v>593</v>
      </c>
      <c r="B23" s="486" t="s">
        <v>594</v>
      </c>
      <c r="C23" s="251" t="s">
        <v>558</v>
      </c>
      <c r="D23" s="252" t="s">
        <v>595</v>
      </c>
      <c r="E23" s="253" t="s">
        <v>596</v>
      </c>
      <c r="F23" s="252" t="s">
        <v>597</v>
      </c>
      <c r="G23" s="252" t="s">
        <v>598</v>
      </c>
    </row>
    <row r="24" spans="1:7" x14ac:dyDescent="0.25">
      <c r="A24" s="493"/>
      <c r="B24" s="486"/>
      <c r="C24" s="251" t="s">
        <v>135</v>
      </c>
      <c r="D24" s="252" t="s">
        <v>599</v>
      </c>
      <c r="E24" s="252" t="s">
        <v>600</v>
      </c>
      <c r="F24" s="252" t="s">
        <v>600</v>
      </c>
      <c r="G24" s="252" t="s">
        <v>600</v>
      </c>
    </row>
    <row r="25" spans="1:7" x14ac:dyDescent="0.25">
      <c r="A25" s="493"/>
      <c r="B25" s="486"/>
      <c r="C25" s="251" t="s">
        <v>561</v>
      </c>
      <c r="D25" s="252" t="s">
        <v>582</v>
      </c>
      <c r="E25" s="252" t="s">
        <v>582</v>
      </c>
      <c r="F25" s="252">
        <v>0</v>
      </c>
      <c r="G25" s="252">
        <v>0</v>
      </c>
    </row>
    <row r="26" spans="1:7" x14ac:dyDescent="0.25">
      <c r="A26" s="493"/>
      <c r="B26" s="486"/>
      <c r="C26" s="251" t="s">
        <v>562</v>
      </c>
      <c r="D26" s="252" t="s">
        <v>583</v>
      </c>
      <c r="E26" s="252" t="s">
        <v>583</v>
      </c>
      <c r="F26" s="252">
        <v>0</v>
      </c>
      <c r="G26" s="252">
        <v>0</v>
      </c>
    </row>
    <row r="27" spans="1:7" x14ac:dyDescent="0.25">
      <c r="A27" s="493"/>
      <c r="B27" s="486"/>
      <c r="C27" s="487" t="s">
        <v>137</v>
      </c>
      <c r="D27" s="483" t="s">
        <v>584</v>
      </c>
      <c r="E27" s="489">
        <v>341083.5</v>
      </c>
      <c r="F27" s="483" t="s">
        <v>585</v>
      </c>
      <c r="G27" s="483" t="s">
        <v>586</v>
      </c>
    </row>
    <row r="28" spans="1:7" ht="0.75" customHeight="1" x14ac:dyDescent="0.25">
      <c r="A28" s="493"/>
      <c r="B28" s="486"/>
      <c r="C28" s="494"/>
      <c r="D28" s="492"/>
      <c r="E28" s="495"/>
      <c r="F28" s="492"/>
      <c r="G28" s="492"/>
    </row>
    <row r="29" spans="1:7" hidden="1" x14ac:dyDescent="0.25">
      <c r="A29" s="493"/>
      <c r="B29" s="486"/>
      <c r="C29" s="488"/>
      <c r="D29" s="484"/>
      <c r="E29" s="490"/>
      <c r="F29" s="484"/>
      <c r="G29" s="484"/>
    </row>
    <row r="30" spans="1:7" ht="25.5" x14ac:dyDescent="0.25">
      <c r="A30" s="485" t="s">
        <v>601</v>
      </c>
      <c r="B30" s="486" t="s">
        <v>602</v>
      </c>
      <c r="C30" s="251" t="s">
        <v>558</v>
      </c>
      <c r="D30" s="252" t="s">
        <v>603</v>
      </c>
      <c r="E30" s="252" t="s">
        <v>604</v>
      </c>
      <c r="F30" s="252" t="s">
        <v>604</v>
      </c>
      <c r="G30" s="252" t="s">
        <v>604</v>
      </c>
    </row>
    <row r="31" spans="1:7" x14ac:dyDescent="0.25">
      <c r="A31" s="485"/>
      <c r="B31" s="486"/>
      <c r="C31" s="487" t="s">
        <v>135</v>
      </c>
      <c r="D31" s="489">
        <v>7090.5</v>
      </c>
      <c r="E31" s="489">
        <v>2363.5</v>
      </c>
      <c r="F31" s="489">
        <v>2363.5</v>
      </c>
      <c r="G31" s="489">
        <v>2363.5</v>
      </c>
    </row>
    <row r="32" spans="1:7" ht="42.75" customHeight="1" x14ac:dyDescent="0.25">
      <c r="A32" s="485"/>
      <c r="B32" s="486"/>
      <c r="C32" s="488"/>
      <c r="D32" s="490"/>
      <c r="E32" s="490"/>
      <c r="F32" s="490"/>
      <c r="G32" s="490"/>
    </row>
    <row r="33" spans="1:7" ht="25.5" x14ac:dyDescent="0.25">
      <c r="A33" s="491" t="s">
        <v>26</v>
      </c>
      <c r="B33" s="486" t="s">
        <v>605</v>
      </c>
      <c r="C33" s="251" t="s">
        <v>558</v>
      </c>
      <c r="D33" s="252">
        <v>195</v>
      </c>
      <c r="E33" s="252">
        <v>65</v>
      </c>
      <c r="F33" s="252">
        <v>65</v>
      </c>
      <c r="G33" s="252">
        <v>65</v>
      </c>
    </row>
    <row r="34" spans="1:7" x14ac:dyDescent="0.25">
      <c r="A34" s="485"/>
      <c r="B34" s="486"/>
      <c r="C34" s="487" t="s">
        <v>135</v>
      </c>
      <c r="D34" s="483">
        <v>195</v>
      </c>
      <c r="E34" s="483">
        <v>65</v>
      </c>
      <c r="F34" s="483">
        <v>65</v>
      </c>
      <c r="G34" s="483">
        <v>65</v>
      </c>
    </row>
    <row r="35" spans="1:7" ht="54.75" customHeight="1" x14ac:dyDescent="0.25">
      <c r="A35" s="485"/>
      <c r="B35" s="486"/>
      <c r="C35" s="488"/>
      <c r="D35" s="484"/>
      <c r="E35" s="484"/>
      <c r="F35" s="484"/>
      <c r="G35" s="484"/>
    </row>
    <row r="36" spans="1:7" ht="25.5" x14ac:dyDescent="0.25">
      <c r="A36" s="485"/>
      <c r="B36" s="486" t="s">
        <v>606</v>
      </c>
      <c r="C36" s="251" t="s">
        <v>558</v>
      </c>
      <c r="D36" s="252" t="s">
        <v>576</v>
      </c>
      <c r="E36" s="252" t="s">
        <v>577</v>
      </c>
      <c r="F36" s="252" t="s">
        <v>578</v>
      </c>
      <c r="G36" s="252" t="s">
        <v>579</v>
      </c>
    </row>
    <row r="37" spans="1:7" x14ac:dyDescent="0.25">
      <c r="A37" s="485"/>
      <c r="B37" s="486"/>
      <c r="C37" s="251" t="s">
        <v>135</v>
      </c>
      <c r="D37" s="252" t="s">
        <v>580</v>
      </c>
      <c r="E37" s="252" t="s">
        <v>581</v>
      </c>
      <c r="F37" s="252" t="s">
        <v>581</v>
      </c>
      <c r="G37" s="252" t="s">
        <v>581</v>
      </c>
    </row>
    <row r="38" spans="1:7" x14ac:dyDescent="0.25">
      <c r="A38" s="485"/>
      <c r="B38" s="486"/>
      <c r="C38" s="251" t="s">
        <v>561</v>
      </c>
      <c r="D38" s="252" t="s">
        <v>582</v>
      </c>
      <c r="E38" s="252" t="s">
        <v>582</v>
      </c>
      <c r="F38" s="252">
        <v>0</v>
      </c>
      <c r="G38" s="252">
        <v>0</v>
      </c>
    </row>
    <row r="39" spans="1:7" x14ac:dyDescent="0.25">
      <c r="A39" s="485"/>
      <c r="B39" s="486"/>
      <c r="C39" s="251" t="s">
        <v>562</v>
      </c>
      <c r="D39" s="252" t="s">
        <v>583</v>
      </c>
      <c r="E39" s="252" t="s">
        <v>583</v>
      </c>
      <c r="F39" s="252">
        <v>0</v>
      </c>
      <c r="G39" s="252">
        <v>0</v>
      </c>
    </row>
    <row r="40" spans="1:7" ht="14.25" customHeight="1" x14ac:dyDescent="0.25">
      <c r="A40" s="485"/>
      <c r="B40" s="486"/>
      <c r="C40" s="487" t="s">
        <v>137</v>
      </c>
      <c r="D40" s="483" t="s">
        <v>584</v>
      </c>
      <c r="E40" s="489">
        <v>341083.5</v>
      </c>
      <c r="F40" s="483" t="s">
        <v>585</v>
      </c>
      <c r="G40" s="483" t="s">
        <v>586</v>
      </c>
    </row>
    <row r="41" spans="1:7" ht="1.5" customHeight="1" x14ac:dyDescent="0.25">
      <c r="A41" s="485"/>
      <c r="B41" s="486"/>
      <c r="C41" s="488"/>
      <c r="D41" s="484"/>
      <c r="E41" s="490"/>
      <c r="F41" s="484"/>
      <c r="G41" s="484"/>
    </row>
    <row r="42" spans="1:7" x14ac:dyDescent="0.25">
      <c r="A42" s="254"/>
      <c r="B42" s="254"/>
      <c r="C42" s="254"/>
      <c r="D42" s="254"/>
      <c r="E42" s="254"/>
      <c r="F42" s="254"/>
      <c r="G42" s="254"/>
    </row>
    <row r="43" spans="1:7" x14ac:dyDescent="0.25">
      <c r="A43" s="254"/>
      <c r="B43" s="254"/>
      <c r="C43" s="482" t="s">
        <v>607</v>
      </c>
      <c r="D43" s="482"/>
      <c r="E43" s="255"/>
      <c r="F43" s="254"/>
      <c r="G43" s="254"/>
    </row>
  </sheetData>
  <mergeCells count="53">
    <mergeCell ref="A1:G2"/>
    <mergeCell ref="A3:A8"/>
    <mergeCell ref="B3:B8"/>
    <mergeCell ref="C3:C8"/>
    <mergeCell ref="D3:G5"/>
    <mergeCell ref="D6:D8"/>
    <mergeCell ref="E6:G6"/>
    <mergeCell ref="E7:E8"/>
    <mergeCell ref="F7:F8"/>
    <mergeCell ref="G7:G8"/>
    <mergeCell ref="G13:G15"/>
    <mergeCell ref="A16:A22"/>
    <mergeCell ref="B16:B22"/>
    <mergeCell ref="C20:C22"/>
    <mergeCell ref="D20:D22"/>
    <mergeCell ref="E20:E22"/>
    <mergeCell ref="F20:F22"/>
    <mergeCell ref="G20:G22"/>
    <mergeCell ref="A9:A15"/>
    <mergeCell ref="B9:B15"/>
    <mergeCell ref="C13:C15"/>
    <mergeCell ref="D13:D15"/>
    <mergeCell ref="E13:E15"/>
    <mergeCell ref="F13:F15"/>
    <mergeCell ref="G27:G29"/>
    <mergeCell ref="A30:A32"/>
    <mergeCell ref="B30:B32"/>
    <mergeCell ref="C31:C32"/>
    <mergeCell ref="D31:D32"/>
    <mergeCell ref="E31:E32"/>
    <mergeCell ref="F31:F32"/>
    <mergeCell ref="G31:G32"/>
    <mergeCell ref="A23:A29"/>
    <mergeCell ref="B23:B29"/>
    <mergeCell ref="C27:C29"/>
    <mergeCell ref="D27:D29"/>
    <mergeCell ref="E27:E29"/>
    <mergeCell ref="F27:F29"/>
    <mergeCell ref="C43:D43"/>
    <mergeCell ref="G34:G35"/>
    <mergeCell ref="A36:A41"/>
    <mergeCell ref="B36:B41"/>
    <mergeCell ref="C40:C41"/>
    <mergeCell ref="D40:D41"/>
    <mergeCell ref="E40:E41"/>
    <mergeCell ref="F40:F41"/>
    <mergeCell ref="G40:G41"/>
    <mergeCell ref="A33:A35"/>
    <mergeCell ref="B33:B35"/>
    <mergeCell ref="C34:C35"/>
    <mergeCell ref="D34:D35"/>
    <mergeCell ref="E34:E35"/>
    <mergeCell ref="F34:F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ПРиложение 1</vt:lpstr>
      <vt:lpstr>Приложение 2</vt:lpstr>
      <vt:lpstr>Приложение 3</vt:lpstr>
      <vt:lpstr>Приложение 4</vt:lpstr>
      <vt:lpstr>Приложение 5</vt:lpstr>
      <vt:lpstr>Приложение 6</vt:lpstr>
      <vt:lpstr>Приложение 7</vt:lpstr>
      <vt:lpstr>Приложение 7.1</vt:lpstr>
      <vt:lpstr>'ПРиложение 1'!Заголовки_для_печати</vt:lpstr>
      <vt:lpstr>'ПРиложение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2016-09-05T14:35:24Z</dcterms:modified>
</cp:coreProperties>
</file>