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65266" windowWidth="19320" windowHeight="12780" firstSheet="3" activeTab="3"/>
  </bookViews>
  <sheets>
    <sheet name="Параметры" sheetId="1" state="hidden" r:id="rId1"/>
    <sheet name="Кмп" sheetId="2" state="hidden" r:id="rId2"/>
    <sheet name="Поправочные коэффициенты" sheetId="3" state="hidden" r:id="rId3"/>
    <sheet name="Расчет" sheetId="4" r:id="rId4"/>
  </sheets>
  <definedNames>
    <definedName name="Вид_ФИ">'Параметры'!$C$1:$C$46</definedName>
    <definedName name="_xlnm.Print_Area" localSheetId="3">'Расчет'!$C$2:$D$36</definedName>
  </definedNames>
  <calcPr fullCalcOnLoad="1"/>
</workbook>
</file>

<file path=xl/sharedStrings.xml><?xml version="1.0" encoding="utf-8"?>
<sst xmlns="http://schemas.openxmlformats.org/spreadsheetml/2006/main" count="542" uniqueCount="423">
  <si>
    <t>Код</t>
  </si>
  <si>
    <t>Вид использования земельного участка краткий</t>
  </si>
  <si>
    <t>Базовая ставка, руб./кв. м</t>
  </si>
  <si>
    <t>коэфф_функции</t>
  </si>
  <si>
    <t>функция</t>
  </si>
  <si>
    <t>а - показатель диапазона изменения к-та площади</t>
  </si>
  <si>
    <t>So - Средний размер ЗУ, кв.м</t>
  </si>
  <si>
    <t>n - показатель крутизны нелинейности</t>
  </si>
  <si>
    <t>Вид использования земельного участка</t>
  </si>
  <si>
    <t>F1_1</t>
  </si>
  <si>
    <t>Многоквартирная жилая застройка</t>
  </si>
  <si>
    <t>F1</t>
  </si>
  <si>
    <t>F1_2</t>
  </si>
  <si>
    <t>ИЖС, дачи, садоводства</t>
  </si>
  <si>
    <t>Индивидуальная жилая застройка, дачи, садоводства</t>
  </si>
  <si>
    <t>F1_3</t>
  </si>
  <si>
    <t>ИЖС (площадь участка более 0,5 га)</t>
  </si>
  <si>
    <t>Индивидуальная жилая застройка (площадь участка более 0,5 га)</t>
  </si>
  <si>
    <t>F2_1</t>
  </si>
  <si>
    <t>F2</t>
  </si>
  <si>
    <t>F2_2</t>
  </si>
  <si>
    <t>Гаражные кооперативы</t>
  </si>
  <si>
    <t>F2_3</t>
  </si>
  <si>
    <t>Коммерческие автостоянки</t>
  </si>
  <si>
    <t>F2_4</t>
  </si>
  <si>
    <t>F3_1</t>
  </si>
  <si>
    <t>F3</t>
  </si>
  <si>
    <t>F3_2</t>
  </si>
  <si>
    <t>Административно-управленческая деятельность</t>
  </si>
  <si>
    <t>F3_3</t>
  </si>
  <si>
    <t>Объекты административного назначения общественных организаций</t>
  </si>
  <si>
    <t>F3_4</t>
  </si>
  <si>
    <t>Прочие объекты административно-хозяйственного назначения</t>
  </si>
  <si>
    <t>F4_1</t>
  </si>
  <si>
    <t>Объекты пищевой промышленности</t>
  </si>
  <si>
    <t>F4</t>
  </si>
  <si>
    <t>F4_2</t>
  </si>
  <si>
    <t xml:space="preserve">Объекты рыбодобывающей и рыбоперерабатывающей промышленности </t>
  </si>
  <si>
    <t>F4_3</t>
  </si>
  <si>
    <t>Объекты судоремонтной промышленности</t>
  </si>
  <si>
    <t>F4_4</t>
  </si>
  <si>
    <t>Объекты металлообрабатывающей промышленности</t>
  </si>
  <si>
    <t>F4_5</t>
  </si>
  <si>
    <t>F4_6</t>
  </si>
  <si>
    <t xml:space="preserve">Электростанции, ТП и прочие объекты энергетики </t>
  </si>
  <si>
    <t>F4_7</t>
  </si>
  <si>
    <t>Объекты железнодорожного транспорта</t>
  </si>
  <si>
    <t>F4_8</t>
  </si>
  <si>
    <t>Объекты автомобильного транспорта</t>
  </si>
  <si>
    <t>Объекты автомобильного транспорта, в том числе элементы благоустройства территории транспортных коммуникаций</t>
  </si>
  <si>
    <t>F4_9</t>
  </si>
  <si>
    <t>Объекты водного транспорта</t>
  </si>
  <si>
    <t>F4_10</t>
  </si>
  <si>
    <t>Склады и складские базы производственного назначения</t>
  </si>
  <si>
    <t>F4_11</t>
  </si>
  <si>
    <t>Информация и связь</t>
  </si>
  <si>
    <t>Объекты связи, радиовещания, телевидения и информатики</t>
  </si>
  <si>
    <t>F4_12</t>
  </si>
  <si>
    <t>Информация и связь (государственное вещание, интересы обороны РФ)</t>
  </si>
  <si>
    <t>Объекты связи, радиовещания, телевидения и информатики, обеспечивающих производство и распространение  (трансляцию) государственных программ телевидения и  радиовещания, а также осуществляющих деятельность в интересах обороны Российской Федерации</t>
  </si>
  <si>
    <t>F4_13</t>
  </si>
  <si>
    <t>Производство, хранение и переработка с/х продукции</t>
  </si>
  <si>
    <t>F4_14</t>
  </si>
  <si>
    <t>Объекты инженерно-коммунальной инфраструктуры </t>
  </si>
  <si>
    <t>F4_15</t>
  </si>
  <si>
    <t xml:space="preserve">Хранение и обслуживание автотранспорта юридических лиц </t>
  </si>
  <si>
    <t>F4_16</t>
  </si>
  <si>
    <t>Прочие промышленные предприятия и объекты</t>
  </si>
  <si>
    <t>F5_1</t>
  </si>
  <si>
    <t>Магазины</t>
  </si>
  <si>
    <t>F5</t>
  </si>
  <si>
    <t>F5_2</t>
  </si>
  <si>
    <t>Оптовые склады-магазины</t>
  </si>
  <si>
    <t>F5_3</t>
  </si>
  <si>
    <t>Рынки и открытые торговые площадки</t>
  </si>
  <si>
    <t>F5_4</t>
  </si>
  <si>
    <t>F5_5</t>
  </si>
  <si>
    <t>F5_6</t>
  </si>
  <si>
    <t>F5_7</t>
  </si>
  <si>
    <t>F5_8</t>
  </si>
  <si>
    <t>F5_9</t>
  </si>
  <si>
    <t>F5_10</t>
  </si>
  <si>
    <t>F5_11</t>
  </si>
  <si>
    <t>F5_12</t>
  </si>
  <si>
    <t>АЗС, в том числе топливные хранилища</t>
  </si>
  <si>
    <t>F6_1</t>
  </si>
  <si>
    <t>F6</t>
  </si>
  <si>
    <t>F6_2</t>
  </si>
  <si>
    <t>Особо охраняемые территории и объекты</t>
  </si>
  <si>
    <t>F6_3</t>
  </si>
  <si>
    <t>F6_4</t>
  </si>
  <si>
    <t>Благоустройство территории</t>
  </si>
  <si>
    <t>F7_1</t>
  </si>
  <si>
    <t>Линейные объекты</t>
  </si>
  <si>
    <t>F7</t>
  </si>
  <si>
    <t>F8_1</t>
  </si>
  <si>
    <t>Изыскательские работы</t>
  </si>
  <si>
    <t>F8</t>
  </si>
  <si>
    <t>KAD_NOM</t>
  </si>
  <si>
    <t>51:20:0002074</t>
  </si>
  <si>
    <t>51:20:0002060</t>
  </si>
  <si>
    <t>51:20:0003050</t>
  </si>
  <si>
    <t>51:20:0002058</t>
  </si>
  <si>
    <t>51:20:0002073</t>
  </si>
  <si>
    <t>51:20:0002076</t>
  </si>
  <si>
    <t>51:20:0001012</t>
  </si>
  <si>
    <t>51:20:0001017</t>
  </si>
  <si>
    <t>51:20:0001018</t>
  </si>
  <si>
    <t>51:20:0001019</t>
  </si>
  <si>
    <t>51:20:0001055</t>
  </si>
  <si>
    <t>51:20:0001100</t>
  </si>
  <si>
    <t>51:20:0001140</t>
  </si>
  <si>
    <t>51:20:0001141</t>
  </si>
  <si>
    <t>51:20:0001142</t>
  </si>
  <si>
    <t>51:20:0001143</t>
  </si>
  <si>
    <t>51:20:0001144</t>
  </si>
  <si>
    <t>51:20:0001145</t>
  </si>
  <si>
    <t>51:20:0001307</t>
  </si>
  <si>
    <t>51:20:0001308</t>
  </si>
  <si>
    <t>51:20:0001309</t>
  </si>
  <si>
    <t>51:20:0001310</t>
  </si>
  <si>
    <t>51:20:0001311</t>
  </si>
  <si>
    <t>51:20:0001312</t>
  </si>
  <si>
    <t>51:20:0001313</t>
  </si>
  <si>
    <t>51:20:0001314</t>
  </si>
  <si>
    <t>51:20:0001315</t>
  </si>
  <si>
    <t>51:20:0001316</t>
  </si>
  <si>
    <t>51:20:0001317</t>
  </si>
  <si>
    <t>51:20:0001008</t>
  </si>
  <si>
    <t>51:20:0001054</t>
  </si>
  <si>
    <t>51:20:0001301</t>
  </si>
  <si>
    <t>51:20:0003206</t>
  </si>
  <si>
    <t>51:20:0003211</t>
  </si>
  <si>
    <t>51:20:0002032</t>
  </si>
  <si>
    <t>51:20:0002057</t>
  </si>
  <si>
    <t>51:20:0002072</t>
  </si>
  <si>
    <t>51:20:0003178</t>
  </si>
  <si>
    <t>51:20:0003001</t>
  </si>
  <si>
    <t>51:20:0002404</t>
  </si>
  <si>
    <t>51:20:0001146</t>
  </si>
  <si>
    <t>51:20:0001007</t>
  </si>
  <si>
    <t>51:20:0001302</t>
  </si>
  <si>
    <t>51:20:0001153</t>
  </si>
  <si>
    <t>51:20:0001150</t>
  </si>
  <si>
    <t>51:20:0002126</t>
  </si>
  <si>
    <t>51:20:0002401</t>
  </si>
  <si>
    <t>51:20:0001009</t>
  </si>
  <si>
    <t>51:20:0001306</t>
  </si>
  <si>
    <t>51:20:0001010</t>
  </si>
  <si>
    <t>51:20:0001011</t>
  </si>
  <si>
    <t>51:20:0001147</t>
  </si>
  <si>
    <t>51:20:0001148</t>
  </si>
  <si>
    <t>51:20:0001149</t>
  </si>
  <si>
    <t>51:20:0001151</t>
  </si>
  <si>
    <t>51:20:0001152</t>
  </si>
  <si>
    <t>51:20:0001154</t>
  </si>
  <si>
    <t>51:20:0001155</t>
  </si>
  <si>
    <t>51:20:0001300</t>
  </si>
  <si>
    <t>51:20:0001303</t>
  </si>
  <si>
    <t>51:20:0001304</t>
  </si>
  <si>
    <t>51:20:0001305</t>
  </si>
  <si>
    <t>51:20:0001318</t>
  </si>
  <si>
    <t>51:20:0001319</t>
  </si>
  <si>
    <t>51:20:0001320</t>
  </si>
  <si>
    <t>51:20:0001601</t>
  </si>
  <si>
    <t>51:20:0001602</t>
  </si>
  <si>
    <t>51:20:0001603</t>
  </si>
  <si>
    <t>51:20:0001604</t>
  </si>
  <si>
    <t>51:20:0001605</t>
  </si>
  <si>
    <t>51:20:0001606</t>
  </si>
  <si>
    <t>51:20:0001607</t>
  </si>
  <si>
    <t>51:20:0001608</t>
  </si>
  <si>
    <t>51:20:0002013</t>
  </si>
  <si>
    <t>51:20:0002014</t>
  </si>
  <si>
    <t>51:20:0002015</t>
  </si>
  <si>
    <t>51:20:0002016</t>
  </si>
  <si>
    <t>51:20:0002021</t>
  </si>
  <si>
    <t>51:20:0002033</t>
  </si>
  <si>
    <t>51:20:0002042</t>
  </si>
  <si>
    <t>51:20:0002049</t>
  </si>
  <si>
    <t>51:20:0002051</t>
  </si>
  <si>
    <t>51:20:0002066</t>
  </si>
  <si>
    <t>51:20:0002070</t>
  </si>
  <si>
    <t>51:20:0002071</t>
  </si>
  <si>
    <t>51:20:0002077</t>
  </si>
  <si>
    <t>51:20:0002080</t>
  </si>
  <si>
    <t>51:20:0002081</t>
  </si>
  <si>
    <t>51:20:0002082</t>
  </si>
  <si>
    <t>51:20:0002084</t>
  </si>
  <si>
    <t>51:20:0002086</t>
  </si>
  <si>
    <t>51:20:0002101</t>
  </si>
  <si>
    <t>51:20:0002102</t>
  </si>
  <si>
    <t>51:20:0002123</t>
  </si>
  <si>
    <t>51:20:0002125</t>
  </si>
  <si>
    <t>51:20:0002127</t>
  </si>
  <si>
    <t>51:20:0002128</t>
  </si>
  <si>
    <t>51:20:0002129</t>
  </si>
  <si>
    <t>51:20:0002400</t>
  </si>
  <si>
    <t>51:20:0002402</t>
  </si>
  <si>
    <t>51:20:0002403</t>
  </si>
  <si>
    <t>51:20:0002405</t>
  </si>
  <si>
    <t>51:20:0002406</t>
  </si>
  <si>
    <t>51:20:0003002</t>
  </si>
  <si>
    <t>51:20:0003004</t>
  </si>
  <si>
    <t>51:20:0003003</t>
  </si>
  <si>
    <t>51:20:0003005</t>
  </si>
  <si>
    <t>51:20:0003210</t>
  </si>
  <si>
    <t>51:20:0003212</t>
  </si>
  <si>
    <t>51:20:0003006</t>
  </si>
  <si>
    <t>51:20:0003022</t>
  </si>
  <si>
    <t>51:20:0003041</t>
  </si>
  <si>
    <t>51:20:0003043</t>
  </si>
  <si>
    <t>51:20:0003044</t>
  </si>
  <si>
    <t>51:20:0003045</t>
  </si>
  <si>
    <t>51:20:0003046</t>
  </si>
  <si>
    <t>51:20:0003047</t>
  </si>
  <si>
    <t>51:20:0003048</t>
  </si>
  <si>
    <t>51:20:0003052</t>
  </si>
  <si>
    <t>51:20:0003053</t>
  </si>
  <si>
    <t>51:20:0003056</t>
  </si>
  <si>
    <t>51:20:0003171</t>
  </si>
  <si>
    <t>51:20:0003172</t>
  </si>
  <si>
    <t>51:20:0003173</t>
  </si>
  <si>
    <t>51:20:0003174</t>
  </si>
  <si>
    <t>51:20:0003175</t>
  </si>
  <si>
    <t>51:20:0003176</t>
  </si>
  <si>
    <t>51:20:0003177</t>
  </si>
  <si>
    <t>51:20:0003181</t>
  </si>
  <si>
    <t>51:20:0003185</t>
  </si>
  <si>
    <t>51:20:0003182</t>
  </si>
  <si>
    <t>51:20:0003183</t>
  </si>
  <si>
    <t>51:20:0003186</t>
  </si>
  <si>
    <t>51:20:0003184</t>
  </si>
  <si>
    <t>51:20:0003207</t>
  </si>
  <si>
    <t>51:20:0003201</t>
  </si>
  <si>
    <t>51:20:0003200</t>
  </si>
  <si>
    <t>51:20:0003203</t>
  </si>
  <si>
    <t>51:20:0003202</t>
  </si>
  <si>
    <t>51:20:0003204</t>
  </si>
  <si>
    <t>51:20:0003208</t>
  </si>
  <si>
    <t>51:20:0003187</t>
  </si>
  <si>
    <t>51:20:0003205</t>
  </si>
  <si>
    <t>51:20:0003209</t>
  </si>
  <si>
    <t>51:20:0000000</t>
  </si>
  <si>
    <t>Регулирующие коэффициенты</t>
  </si>
  <si>
    <t>Значение</t>
  </si>
  <si>
    <t>Краткое название</t>
  </si>
  <si>
    <t>Примечание</t>
  </si>
  <si>
    <t>КР1</t>
  </si>
  <si>
    <t>Строительство (норм. срок)</t>
  </si>
  <si>
    <t>Земельные участки для строительства объектов (за исключением жилищного), реконструкции, восстановления разрушенных объектов, для проведения проектно-изыскательских работ, выполнения благоустройства территории сроком не более трех лет, на период установленного нормативного срока строительства, восстановления разрушенных объектов</t>
  </si>
  <si>
    <t>КР2</t>
  </si>
  <si>
    <t>1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</si>
  <si>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первый год превышения</t>
  </si>
  <si>
    <t>КР3</t>
  </si>
  <si>
    <t>2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</si>
  <si>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второй год превышения</t>
  </si>
  <si>
    <t>КР4</t>
  </si>
  <si>
    <t>3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</si>
  <si>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третий год превышения</t>
  </si>
  <si>
    <t>КР5</t>
  </si>
  <si>
    <t>Проектные работы</t>
  </si>
  <si>
    <t>Для проведения проектных работ</t>
  </si>
  <si>
    <t>КР6</t>
  </si>
  <si>
    <t>Использование объекта не в соответствии с функциональным назначением объекта, указанным в правоустанавливающих документах на объект</t>
  </si>
  <si>
    <t>Коэффициенты общественной значимости</t>
  </si>
  <si>
    <t>КО1</t>
  </si>
  <si>
    <t>Общего пользования и концессии (до 1500 кв.м)</t>
  </si>
  <si>
    <t xml:space="preserve"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до 1500 кв.м </t>
  </si>
  <si>
    <t>КО2</t>
  </si>
  <si>
    <t>Общего пользования и концесс. (от 1500 до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</si>
  <si>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от 1500 кв.м до 5000 кв.м</t>
  </si>
  <si>
    <t>КО3</t>
  </si>
  <si>
    <t>Общего пользования и концессии  (более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</si>
  <si>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более 5000 кв.м</t>
  </si>
  <si>
    <t>КО4</t>
  </si>
  <si>
    <t>мобилизационного назначения</t>
  </si>
  <si>
    <t>Земельные участки под объектами мобилизационного назначения, мобилизационными мощностями, законсервированными и не используемыми в текущем производстве, испытательными полигонами и складами для хранения мобилизационного резерва и мобилизационных запасов</t>
  </si>
  <si>
    <t>КО5</t>
  </si>
  <si>
    <t>Строительство за счет бюджета</t>
  </si>
  <si>
    <t xml:space="preserve">Земельные участки для строительства объектов за счет бюджетов  на период установленного нормативного срока строительства      </t>
  </si>
  <si>
    <t>Социальные коэффициенты</t>
  </si>
  <si>
    <t>КС1</t>
  </si>
  <si>
    <t>ФЛ для предпринимательской деятельности (п.5 ст. 391 НК)</t>
  </si>
  <si>
    <t>Земельные участки, предоставленные гражданам, на которых распространяется действие пункта 5 статьи 391 Налогового кодекса РФ (по одному земельному участку по выбору гражданина для предпринимательской деятельности)</t>
  </si>
  <si>
    <t>КС2</t>
  </si>
  <si>
    <t>ФЛ для некоммерческой деятельности (п.5 ст. 391 НК)</t>
  </si>
  <si>
    <t>Земельные участки, предоставленные физическим лицам, перечисленным в пункте 5 статьи 391 Налогового кодекса Российской Федерации, в статье 2 Закона Мурманской области от 23.12.2004 № 550-01-ЗМО «О мерах социальной поддержки отдельных категорий граждан», использующим объекты, расположенные на арендуемых земельных участках, и земельные участки в некоммерческих целях</t>
  </si>
  <si>
    <t>КС3</t>
  </si>
  <si>
    <t>организациям инвалидов (не менее 80%)</t>
  </si>
  <si>
    <t>Земельные участки, предоставленные общественным организациям инвалидов, среди членов которых инвалиды и их законные представители составляют не менее 80 процентов, - в отношении земельных участков, используемых ими для осуществления уставной деятельности;</t>
  </si>
  <si>
    <t>КС4</t>
  </si>
  <si>
    <t>организациям инвалидов (не менее 50%)</t>
  </si>
  <si>
    <t>Земельные участки, предоставленные организациям, уставный капитал которых полностью состоит из вкладов выше указанных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процентов, - в отношении земельных участков, используемых ими для производства и (или) реализации товаров, работ и услуг;</t>
  </si>
  <si>
    <t>КС5</t>
  </si>
  <si>
    <t xml:space="preserve">учрежд. образования и культуры (организации инвалидов) </t>
  </si>
  <si>
    <t>Земельные участки, предоставленные учреждениям, единственными собственниками которых являются вышеуказанные общественные организации инвалидов, - в отношении земельных участков, используемых ими для достижения образовательных, культурных, лечебно-оздоровительных, физкультурно-спортивных, научных, информационных и иных целей социальной защиты и реабилитации инвалидов, а также для оказания правовой и иной помощи инвалидам, детям-инвалидам и их родителям</t>
  </si>
  <si>
    <t>Регулирующий коэффициент</t>
  </si>
  <si>
    <t>Коэффициент общественной значимости</t>
  </si>
  <si>
    <t>нет</t>
  </si>
  <si>
    <t>КР0</t>
  </si>
  <si>
    <t>КО0</t>
  </si>
  <si>
    <t>КС0</t>
  </si>
  <si>
    <t>Код вида ФИ</t>
  </si>
  <si>
    <t>Кадастровый квартал</t>
  </si>
  <si>
    <t>где:</t>
  </si>
  <si>
    <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i/>
        <sz val="12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коэффициент площади;</t>
    </r>
  </si>
  <si>
    <r>
      <t xml:space="preserve">а </t>
    </r>
    <r>
      <rPr>
        <sz val="12"/>
        <color indexed="8"/>
        <rFont val="Times New Roman"/>
        <family val="1"/>
      </rPr>
      <t>– показатель диапазона изменения коэффициента площади;</t>
    </r>
  </si>
  <si>
    <r>
      <t xml:space="preserve">s – </t>
    </r>
    <r>
      <rPr>
        <sz val="12"/>
        <color indexed="8"/>
        <rFont val="Times New Roman"/>
        <family val="1"/>
      </rPr>
      <t>площадь Объекта аренды;</t>
    </r>
  </si>
  <si>
    <r>
      <t>S</t>
    </r>
    <r>
      <rPr>
        <i/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– параметр коэффициента площади; размер участка, при котором </t>
    </r>
    <r>
      <rPr>
        <i/>
        <sz val="12"/>
        <color indexed="8"/>
        <rFont val="Times New Roman"/>
        <family val="1"/>
      </rP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sz val="12"/>
        <color indexed="8"/>
        <rFont val="Times New Roman"/>
        <family val="1"/>
      </rPr>
      <t xml:space="preserve"> равен 1;</t>
    </r>
  </si>
  <si>
    <r>
      <t>n</t>
    </r>
    <r>
      <rPr>
        <sz val="12"/>
        <color indexed="8"/>
        <rFont val="Times New Roman"/>
        <family val="1"/>
      </rPr>
      <t xml:space="preserve"> – показатель нелинейности.</t>
    </r>
  </si>
  <si>
    <t>Справочно:</t>
  </si>
  <si>
    <t>Арендный платеж, руб. в год</t>
  </si>
  <si>
    <t>Расчет коэффициента площади</t>
  </si>
  <si>
    <t>Несовпадение функц.использования</t>
  </si>
  <si>
    <t>Многофункциональные торговые и торгово-развлекательные комплексы</t>
  </si>
  <si>
    <t>Торговые павильоны, киоски</t>
  </si>
  <si>
    <t>Гостевые автостоянки, паркинги</t>
  </si>
  <si>
    <t>Объекты финансовой, кредитной, страховой, юридической деятельности, бизнес-центры</t>
  </si>
  <si>
    <t>Бизнес-центры, банки</t>
  </si>
  <si>
    <t>Объекты административно-управленческого назначения</t>
  </si>
  <si>
    <t>Объекты нефте-газовой промышленности, за исключением линейных объектов</t>
  </si>
  <si>
    <t>Объекты нефте-газовой промышленности</t>
  </si>
  <si>
    <t>Многофункциональные торгово-развлекательные комплексы</t>
  </si>
  <si>
    <t>Объекты образования, науки, здравоохранения, социального обеспечения, ветеринарной службы, физкультуры и спорта, культуры и искусства</t>
  </si>
  <si>
    <t>Объекты образования, науки, культуры, физкультуры и спорта</t>
  </si>
  <si>
    <t>в соответствии с решением Совета депутатов города Мурманска от 27.11.2014 №3-41</t>
  </si>
  <si>
    <t>Объекты для хранения индивидуального личного транспорта (кроме мест хранения, расположенных на земельных участках, предоставленных гаражным кооперативам)</t>
  </si>
  <si>
    <t>Индивидуальные гаражи для хранения личного автотранспорта</t>
  </si>
  <si>
    <t>Объекты адм. назначения общественных организаций</t>
  </si>
  <si>
    <t xml:space="preserve">Электростанции, трансформаторные подстанции и прочие объекты энергетики </t>
  </si>
  <si>
    <t>Объекты для хранения и обслуживания собственного автотранспорта юридических лиц</t>
  </si>
  <si>
    <t>Объекты для производства, хранения и переработки сельскохозяйственной продукции. Земельные участки, предоставленные для личного подсобного хозяйства, огородничества, животноводства, крестьянские (фермерские) хозяйства</t>
  </si>
  <si>
    <t>Полное название вида ФИ</t>
  </si>
  <si>
    <t>Объекты инженерно-коммунальной инфраструктуры</t>
  </si>
  <si>
    <t>Мойки, станции технического обслуживания автотранспорта, в том числе шиномонтажные мастерские</t>
  </si>
  <si>
    <t>Объекты общественного питания</t>
  </si>
  <si>
    <t>Объекты бытового обслуживания</t>
  </si>
  <si>
    <t>Гостиницы, кемпинги</t>
  </si>
  <si>
    <t>Объекты развлекательного характера, тематические парки, парки аттракционов</t>
  </si>
  <si>
    <t>Рекламные конструкции, сооружения</t>
  </si>
  <si>
    <t>Автозаправочные станции, газо-автозаправочные станции, газонаполнительные станции, в том числе топливные хранилища</t>
  </si>
  <si>
    <t xml:space="preserve">Объекты отдыха и туризма </t>
  </si>
  <si>
    <t>Линии электропередач, водопроводные, канализационные, тепловые сети, газопроводы, подъездные автомобильные и железнодорожные пути</t>
  </si>
  <si>
    <t>Земельные участки, предоставленные в аренду для выполнения изыскательских работ</t>
  </si>
  <si>
    <t>Мойки, станции технического обслуживания автотранспорта, шиномонтажные мастерские</t>
  </si>
  <si>
    <t>Объекты развлекательного характера</t>
  </si>
  <si>
    <r>
      <t>Коэффициент местоположения (</t>
    </r>
    <r>
      <rPr>
        <i/>
        <sz val="11"/>
        <color indexed="8"/>
        <rFont val="Calibri"/>
        <family val="2"/>
      </rPr>
      <t>Кмп</t>
    </r>
    <r>
      <rPr>
        <sz val="11"/>
        <color theme="1"/>
        <rFont val="Calibri"/>
        <family val="2"/>
      </rPr>
      <t>)</t>
    </r>
  </si>
  <si>
    <r>
      <t>Регулирующий коэффициент (</t>
    </r>
    <r>
      <rPr>
        <i/>
        <sz val="11"/>
        <color indexed="8"/>
        <rFont val="Calibri"/>
        <family val="2"/>
      </rPr>
      <t>Кр</t>
    </r>
    <r>
      <rPr>
        <sz val="11"/>
        <color theme="1"/>
        <rFont val="Calibri"/>
        <family val="2"/>
      </rPr>
      <t>)</t>
    </r>
  </si>
  <si>
    <r>
      <t>Коэффициент общественной значимости (</t>
    </r>
    <r>
      <rPr>
        <i/>
        <sz val="11"/>
        <color indexed="8"/>
        <rFont val="Calibri"/>
        <family val="2"/>
      </rPr>
      <t>Коз</t>
    </r>
    <r>
      <rPr>
        <sz val="11"/>
        <color theme="1"/>
        <rFont val="Calibri"/>
        <family val="2"/>
      </rPr>
      <t>)</t>
    </r>
  </si>
  <si>
    <r>
      <t>Коэффициент площади (</t>
    </r>
    <r>
      <rPr>
        <i/>
        <sz val="11"/>
        <color indexed="8"/>
        <rFont val="Calibri"/>
        <family val="2"/>
      </rPr>
      <t>Кпл</t>
    </r>
    <r>
      <rPr>
        <sz val="11"/>
        <color theme="1"/>
        <rFont val="Calibri"/>
        <family val="2"/>
      </rPr>
      <t>)</t>
    </r>
  </si>
  <si>
    <r>
      <t>Коэффициент социальной поддержки (</t>
    </r>
    <r>
      <rPr>
        <i/>
        <sz val="11"/>
        <color indexed="8"/>
        <rFont val="Calibri"/>
        <family val="2"/>
      </rPr>
      <t>Ксп</t>
    </r>
    <r>
      <rPr>
        <sz val="11"/>
        <color theme="1"/>
        <rFont val="Calibri"/>
        <family val="2"/>
      </rPr>
      <t>)</t>
    </r>
  </si>
  <si>
    <r>
      <t>Коэффициент динамики рынка (</t>
    </r>
    <r>
      <rPr>
        <i/>
        <sz val="11"/>
        <color indexed="8"/>
        <rFont val="Calibri"/>
        <family val="2"/>
      </rPr>
      <t>Кд</t>
    </r>
    <r>
      <rPr>
        <sz val="11"/>
        <color theme="1"/>
        <rFont val="Calibri"/>
        <family val="2"/>
      </rPr>
      <t>)</t>
    </r>
  </si>
  <si>
    <t>АП = Пзу * Аб * Кмп * Кпл * Кр * Коз * Ксп * Кд</t>
  </si>
  <si>
    <t>Формула для расчета</t>
  </si>
  <si>
    <t>Годовой размер арендной платы за пользование земельным участком, руб.</t>
  </si>
  <si>
    <t>Площадь земельного участка, кв.м</t>
  </si>
  <si>
    <t>№ п/п</t>
  </si>
  <si>
    <t>Номер ФИ по постановлению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</si>
  <si>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</si>
  <si>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</si>
  <si>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</si>
  <si>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</si>
  <si>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</si>
  <si>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</si>
  <si>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</si>
  <si>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</si>
  <si>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</si>
  <si>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</si>
  <si>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</si>
  <si>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</si>
  <si>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</si>
  <si>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</si>
  <si>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</si>
  <si>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</si>
  <si>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</si>
  <si>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</si>
  <si>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</si>
  <si>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</si>
  <si>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</si>
  <si>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</si>
  <si>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</si>
  <si>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</si>
  <si>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</si>
  <si>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</si>
  <si>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</si>
  <si>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</si>
  <si>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</si>
  <si>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</si>
  <si>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</si>
  <si>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</si>
  <si>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</si>
  <si>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</si>
  <si>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</si>
  <si>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</si>
  <si>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</si>
  <si>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</si>
  <si>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</si>
  <si>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</si>
  <si>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</si>
  <si>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</si>
  <si>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</si>
  <si>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7.1</t>
  </si>
  <si>
    <t>7.2</t>
  </si>
  <si>
    <t>Группа вида ФИ</t>
  </si>
  <si>
    <t>Вид функционального использования (ФИ) объекта</t>
  </si>
  <si>
    <t>группа ФИ</t>
  </si>
  <si>
    <t>Жилая</t>
  </si>
  <si>
    <t>Гаражная</t>
  </si>
  <si>
    <t>Офисная</t>
  </si>
  <si>
    <t>Производственно-складская</t>
  </si>
  <si>
    <t>Торговая</t>
  </si>
  <si>
    <t>Социально-рекреационная</t>
  </si>
  <si>
    <t>Базовая ставка, руб. (Аб)</t>
  </si>
  <si>
    <t>Расчет величины арендной платы в 2015 г.</t>
  </si>
  <si>
    <r>
      <t xml:space="preserve">Мультипликатор (множитель) на 2015 г. </t>
    </r>
    <r>
      <rPr>
        <i/>
        <sz val="11"/>
        <color indexed="8"/>
        <rFont val="Calibri"/>
        <family val="2"/>
      </rPr>
      <t>(согласно</t>
    </r>
    <r>
      <rPr>
        <sz val="11"/>
        <color theme="1"/>
        <rFont val="Calibri"/>
        <family val="2"/>
      </rPr>
      <t xml:space="preserve">       </t>
    </r>
    <r>
      <rPr>
        <i/>
        <sz val="11"/>
        <color indexed="8"/>
        <rFont val="Calibri"/>
        <family val="2"/>
      </rPr>
      <t>п. 12 решения Совета депутатов города Мурманска от 27.11.2014 №3-41</t>
    </r>
    <r>
      <rPr>
        <sz val="11"/>
        <color theme="1"/>
        <rFont val="Calibri"/>
        <family val="2"/>
      </rPr>
      <t>)</t>
    </r>
  </si>
  <si>
    <t>"Об утверждении Методики определения размера арендной платы за пользование земельными участками, находящимися в муниципальной собственности муниципального образования город Мурманск"</t>
  </si>
  <si>
    <t>Коэффициент социальной поддержки</t>
  </si>
  <si>
    <t>51:06:0010101</t>
  </si>
  <si>
    <t>51:06:0010102</t>
  </si>
  <si>
    <t>51:06:0010201</t>
  </si>
  <si>
    <t>51:06:0010301</t>
  </si>
  <si>
    <t>51:07:0010101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</si>
</sst>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Calibri"/>
      <family val="2"/>
    </font>
    <font>
      <b/>
      <sz val="16"/>
      <color rgb="FF003399"/>
      <name val="Calibri"/>
      <family val="2"/>
    </font>
    <font>
      <b/>
      <sz val="14"/>
      <color rgb="FFC00000"/>
      <name val="Calibri"/>
      <family val="2"/>
    </font>
    <font>
      <b/>
      <sz val="18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 applyNumberFormat="0" applyFont="0" applyFill="0" applyBorder="0" applyAlignment="0"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4" fontId="46" fillId="33" borderId="10" xfId="0" applyNumberFormat="1" applyFont="1" applyFill="1" applyBorder="1" applyAlignment="1" applyProtection="1">
      <alignment/>
      <protection locked="0"/>
    </xf>
    <xf numFmtId="4" fontId="46" fillId="33" borderId="13" xfId="0" applyNumberFormat="1" applyFon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4" fontId="47" fillId="33" borderId="13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justify" vertical="center"/>
    </xf>
    <xf numFmtId="0" fontId="0" fillId="33" borderId="10" xfId="0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 wrapText="1"/>
    </xf>
    <xf numFmtId="4" fontId="35" fillId="34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4" fillId="33" borderId="10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екре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46"/>
  <sheetViews>
    <sheetView zoomScalePageLayoutView="0" workbookViewId="0" topLeftCell="A1">
      <selection activeCell="D33" sqref="D33"/>
    </sheetView>
  </sheetViews>
  <sheetFormatPr defaultColWidth="9.140625" defaultRowHeight="15"/>
  <cols>
    <col min="3" max="3" width="32.8515625" style="0" customWidth="1"/>
  </cols>
  <sheetData>
    <row r="1" spans="1:12" ht="15">
      <c r="A1" t="s">
        <v>357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358</v>
      </c>
      <c r="L1" t="s">
        <v>406</v>
      </c>
    </row>
    <row r="2" spans="1:12" ht="15">
      <c r="A2">
        <v>1</v>
      </c>
      <c r="B2" t="s">
        <v>9</v>
      </c>
      <c r="C2" t="s">
        <v>10</v>
      </c>
      <c r="D2">
        <v>9.2</v>
      </c>
      <c r="E2">
        <v>1</v>
      </c>
      <c r="F2" t="s">
        <v>11</v>
      </c>
      <c r="G2">
        <v>1.04</v>
      </c>
      <c r="H2">
        <v>4100</v>
      </c>
      <c r="I2">
        <v>1</v>
      </c>
      <c r="J2" t="s">
        <v>10</v>
      </c>
      <c r="K2" s="2" t="s">
        <v>359</v>
      </c>
      <c r="L2" t="s">
        <v>407</v>
      </c>
    </row>
    <row r="3" spans="1:12" ht="15">
      <c r="A3">
        <v>2</v>
      </c>
      <c r="B3" t="s">
        <v>12</v>
      </c>
      <c r="C3" t="s">
        <v>13</v>
      </c>
      <c r="D3">
        <v>100</v>
      </c>
      <c r="E3">
        <v>1</v>
      </c>
      <c r="F3" t="s">
        <v>11</v>
      </c>
      <c r="G3">
        <v>1.04</v>
      </c>
      <c r="H3">
        <v>4100</v>
      </c>
      <c r="I3">
        <v>1</v>
      </c>
      <c r="J3" t="s">
        <v>14</v>
      </c>
      <c r="K3" s="2" t="s">
        <v>360</v>
      </c>
      <c r="L3" t="s">
        <v>407</v>
      </c>
    </row>
    <row r="4" spans="1:12" ht="15">
      <c r="A4">
        <v>3</v>
      </c>
      <c r="B4" t="s">
        <v>15</v>
      </c>
      <c r="C4" t="s">
        <v>16</v>
      </c>
      <c r="D4">
        <v>28.7</v>
      </c>
      <c r="E4">
        <v>1</v>
      </c>
      <c r="F4" t="s">
        <v>11</v>
      </c>
      <c r="G4">
        <v>1.04</v>
      </c>
      <c r="H4">
        <v>4100</v>
      </c>
      <c r="I4">
        <v>1</v>
      </c>
      <c r="J4" t="s">
        <v>17</v>
      </c>
      <c r="K4" s="2" t="s">
        <v>361</v>
      </c>
      <c r="L4" t="s">
        <v>407</v>
      </c>
    </row>
    <row r="5" spans="1:12" ht="15">
      <c r="A5">
        <v>4</v>
      </c>
      <c r="B5" t="s">
        <v>18</v>
      </c>
      <c r="C5" t="s">
        <v>328</v>
      </c>
      <c r="D5">
        <v>82</v>
      </c>
      <c r="E5">
        <v>1</v>
      </c>
      <c r="F5" t="s">
        <v>19</v>
      </c>
      <c r="G5">
        <v>1.08</v>
      </c>
      <c r="H5">
        <v>4100</v>
      </c>
      <c r="I5">
        <v>1</v>
      </c>
      <c r="J5" t="s">
        <v>327</v>
      </c>
      <c r="K5" s="2" t="s">
        <v>362</v>
      </c>
      <c r="L5" t="s">
        <v>408</v>
      </c>
    </row>
    <row r="6" spans="1:12" ht="15">
      <c r="A6">
        <v>5</v>
      </c>
      <c r="B6" t="s">
        <v>20</v>
      </c>
      <c r="C6" t="s">
        <v>21</v>
      </c>
      <c r="D6">
        <v>11.2</v>
      </c>
      <c r="E6">
        <v>1</v>
      </c>
      <c r="F6" t="s">
        <v>19</v>
      </c>
      <c r="G6">
        <v>1.08</v>
      </c>
      <c r="H6">
        <v>4100</v>
      </c>
      <c r="I6">
        <v>1</v>
      </c>
      <c r="J6" t="s">
        <v>21</v>
      </c>
      <c r="K6" s="2" t="s">
        <v>363</v>
      </c>
      <c r="L6" t="s">
        <v>408</v>
      </c>
    </row>
    <row r="7" spans="1:12" ht="15">
      <c r="A7">
        <v>6</v>
      </c>
      <c r="B7" t="s">
        <v>22</v>
      </c>
      <c r="C7" t="s">
        <v>23</v>
      </c>
      <c r="D7">
        <v>104.6</v>
      </c>
      <c r="E7">
        <v>1</v>
      </c>
      <c r="F7" t="s">
        <v>19</v>
      </c>
      <c r="G7">
        <v>1.08</v>
      </c>
      <c r="H7">
        <v>4100</v>
      </c>
      <c r="I7">
        <v>1</v>
      </c>
      <c r="J7" t="s">
        <v>23</v>
      </c>
      <c r="K7" s="2" t="s">
        <v>364</v>
      </c>
      <c r="L7" t="s">
        <v>408</v>
      </c>
    </row>
    <row r="8" spans="1:12" ht="15">
      <c r="A8">
        <v>7</v>
      </c>
      <c r="B8" t="s">
        <v>24</v>
      </c>
      <c r="C8" t="s">
        <v>317</v>
      </c>
      <c r="D8">
        <v>87.3</v>
      </c>
      <c r="E8">
        <v>1</v>
      </c>
      <c r="F8" t="s">
        <v>19</v>
      </c>
      <c r="G8">
        <v>1.08</v>
      </c>
      <c r="H8">
        <v>4100</v>
      </c>
      <c r="I8">
        <v>1</v>
      </c>
      <c r="J8" t="s">
        <v>317</v>
      </c>
      <c r="K8" s="2" t="s">
        <v>365</v>
      </c>
      <c r="L8" t="s">
        <v>408</v>
      </c>
    </row>
    <row r="9" spans="1:12" ht="15">
      <c r="A9">
        <v>8</v>
      </c>
      <c r="B9" t="s">
        <v>25</v>
      </c>
      <c r="C9" t="s">
        <v>319</v>
      </c>
      <c r="D9">
        <v>379</v>
      </c>
      <c r="E9">
        <v>1</v>
      </c>
      <c r="F9" t="s">
        <v>26</v>
      </c>
      <c r="G9">
        <v>1.34</v>
      </c>
      <c r="H9">
        <v>6400</v>
      </c>
      <c r="I9">
        <v>1</v>
      </c>
      <c r="J9" t="s">
        <v>318</v>
      </c>
      <c r="K9" s="2" t="s">
        <v>366</v>
      </c>
      <c r="L9" t="s">
        <v>409</v>
      </c>
    </row>
    <row r="10" spans="1:12" ht="15">
      <c r="A10">
        <v>9</v>
      </c>
      <c r="B10" t="s">
        <v>27</v>
      </c>
      <c r="C10" t="s">
        <v>28</v>
      </c>
      <c r="D10">
        <v>249.8</v>
      </c>
      <c r="E10">
        <v>1</v>
      </c>
      <c r="F10" t="s">
        <v>26</v>
      </c>
      <c r="G10">
        <v>1.34</v>
      </c>
      <c r="H10">
        <v>6400</v>
      </c>
      <c r="I10">
        <v>1</v>
      </c>
      <c r="J10" t="s">
        <v>320</v>
      </c>
      <c r="K10" s="2" t="s">
        <v>367</v>
      </c>
      <c r="L10" t="s">
        <v>409</v>
      </c>
    </row>
    <row r="11" spans="1:12" ht="15">
      <c r="A11">
        <v>10</v>
      </c>
      <c r="B11" t="s">
        <v>29</v>
      </c>
      <c r="C11" t="s">
        <v>329</v>
      </c>
      <c r="D11">
        <v>109.2</v>
      </c>
      <c r="E11">
        <v>1</v>
      </c>
      <c r="F11" t="s">
        <v>26</v>
      </c>
      <c r="G11">
        <v>1.34</v>
      </c>
      <c r="H11">
        <v>6400</v>
      </c>
      <c r="I11">
        <v>1</v>
      </c>
      <c r="J11" t="s">
        <v>30</v>
      </c>
      <c r="K11" s="2" t="s">
        <v>368</v>
      </c>
      <c r="L11" t="s">
        <v>409</v>
      </c>
    </row>
    <row r="12" spans="1:12" ht="15">
      <c r="A12">
        <v>11</v>
      </c>
      <c r="B12" t="s">
        <v>31</v>
      </c>
      <c r="C12" t="s">
        <v>32</v>
      </c>
      <c r="D12">
        <v>258.5</v>
      </c>
      <c r="E12">
        <v>1</v>
      </c>
      <c r="F12" t="s">
        <v>26</v>
      </c>
      <c r="G12">
        <v>1.34</v>
      </c>
      <c r="H12">
        <v>6400</v>
      </c>
      <c r="I12">
        <v>1</v>
      </c>
      <c r="J12" t="s">
        <v>32</v>
      </c>
      <c r="K12" s="2" t="s">
        <v>369</v>
      </c>
      <c r="L12" t="s">
        <v>409</v>
      </c>
    </row>
    <row r="13" spans="1:12" ht="15">
      <c r="A13">
        <v>12</v>
      </c>
      <c r="B13" t="s">
        <v>33</v>
      </c>
      <c r="C13" t="s">
        <v>34</v>
      </c>
      <c r="D13">
        <v>273.8</v>
      </c>
      <c r="E13">
        <v>1</v>
      </c>
      <c r="F13" t="s">
        <v>35</v>
      </c>
      <c r="G13">
        <v>1.21</v>
      </c>
      <c r="H13">
        <v>7800</v>
      </c>
      <c r="I13">
        <v>1</v>
      </c>
      <c r="J13" t="s">
        <v>34</v>
      </c>
      <c r="K13" s="2" t="s">
        <v>370</v>
      </c>
      <c r="L13" t="s">
        <v>410</v>
      </c>
    </row>
    <row r="14" spans="1:12" ht="15">
      <c r="A14">
        <v>13</v>
      </c>
      <c r="B14" t="s">
        <v>36</v>
      </c>
      <c r="C14" t="s">
        <v>37</v>
      </c>
      <c r="D14">
        <v>262.9</v>
      </c>
      <c r="E14">
        <v>1</v>
      </c>
      <c r="F14" t="s">
        <v>35</v>
      </c>
      <c r="G14">
        <v>1.21</v>
      </c>
      <c r="H14">
        <v>7800</v>
      </c>
      <c r="I14">
        <v>1</v>
      </c>
      <c r="J14" t="s">
        <v>37</v>
      </c>
      <c r="K14" s="2" t="s">
        <v>371</v>
      </c>
      <c r="L14" t="s">
        <v>410</v>
      </c>
    </row>
    <row r="15" spans="1:12" ht="15">
      <c r="A15">
        <v>14</v>
      </c>
      <c r="B15" t="s">
        <v>38</v>
      </c>
      <c r="C15" t="s">
        <v>39</v>
      </c>
      <c r="D15">
        <v>252.4</v>
      </c>
      <c r="E15">
        <v>1</v>
      </c>
      <c r="F15" t="s">
        <v>35</v>
      </c>
      <c r="G15">
        <v>1.21</v>
      </c>
      <c r="H15">
        <v>7800</v>
      </c>
      <c r="I15">
        <v>1</v>
      </c>
      <c r="J15" t="s">
        <v>39</v>
      </c>
      <c r="K15" s="2" t="s">
        <v>372</v>
      </c>
      <c r="L15" t="s">
        <v>410</v>
      </c>
    </row>
    <row r="16" spans="1:12" ht="15">
      <c r="A16">
        <v>15</v>
      </c>
      <c r="B16" t="s">
        <v>40</v>
      </c>
      <c r="C16" t="s">
        <v>41</v>
      </c>
      <c r="D16">
        <v>655.3</v>
      </c>
      <c r="E16">
        <v>1</v>
      </c>
      <c r="F16" t="s">
        <v>35</v>
      </c>
      <c r="G16">
        <v>1.21</v>
      </c>
      <c r="H16">
        <v>7800</v>
      </c>
      <c r="I16">
        <v>1</v>
      </c>
      <c r="J16" t="s">
        <v>41</v>
      </c>
      <c r="K16" s="2" t="s">
        <v>373</v>
      </c>
      <c r="L16" t="s">
        <v>410</v>
      </c>
    </row>
    <row r="17" spans="1:12" ht="15">
      <c r="A17">
        <v>16</v>
      </c>
      <c r="B17" t="s">
        <v>42</v>
      </c>
      <c r="C17" t="s">
        <v>322</v>
      </c>
      <c r="D17">
        <v>473.5</v>
      </c>
      <c r="E17">
        <v>1</v>
      </c>
      <c r="F17" t="s">
        <v>35</v>
      </c>
      <c r="G17">
        <v>1.21</v>
      </c>
      <c r="H17">
        <v>7800</v>
      </c>
      <c r="I17">
        <v>1</v>
      </c>
      <c r="J17" t="s">
        <v>321</v>
      </c>
      <c r="K17" s="2" t="s">
        <v>374</v>
      </c>
      <c r="L17" t="s">
        <v>410</v>
      </c>
    </row>
    <row r="18" spans="1:12" ht="15">
      <c r="A18">
        <v>17</v>
      </c>
      <c r="B18" t="s">
        <v>43</v>
      </c>
      <c r="C18" t="s">
        <v>44</v>
      </c>
      <c r="D18">
        <v>138</v>
      </c>
      <c r="E18">
        <v>1</v>
      </c>
      <c r="F18" t="s">
        <v>35</v>
      </c>
      <c r="G18">
        <v>1.21</v>
      </c>
      <c r="H18">
        <v>7800</v>
      </c>
      <c r="I18">
        <v>1</v>
      </c>
      <c r="J18" t="s">
        <v>330</v>
      </c>
      <c r="K18" s="2" t="s">
        <v>375</v>
      </c>
      <c r="L18" t="s">
        <v>410</v>
      </c>
    </row>
    <row r="19" spans="1:12" ht="15">
      <c r="A19">
        <v>18</v>
      </c>
      <c r="B19" t="s">
        <v>45</v>
      </c>
      <c r="C19" t="s">
        <v>46</v>
      </c>
      <c r="D19">
        <v>214.1</v>
      </c>
      <c r="E19">
        <v>1</v>
      </c>
      <c r="F19" t="s">
        <v>35</v>
      </c>
      <c r="G19">
        <v>1.21</v>
      </c>
      <c r="H19">
        <v>7800</v>
      </c>
      <c r="I19">
        <v>1</v>
      </c>
      <c r="J19" t="s">
        <v>46</v>
      </c>
      <c r="K19" s="2" t="s">
        <v>376</v>
      </c>
      <c r="L19" t="s">
        <v>410</v>
      </c>
    </row>
    <row r="20" spans="1:12" ht="15">
      <c r="A20">
        <v>19</v>
      </c>
      <c r="B20" t="s">
        <v>47</v>
      </c>
      <c r="C20" t="s">
        <v>48</v>
      </c>
      <c r="D20">
        <v>90.9</v>
      </c>
      <c r="E20">
        <v>1</v>
      </c>
      <c r="F20" t="s">
        <v>35</v>
      </c>
      <c r="G20">
        <v>1.21</v>
      </c>
      <c r="H20">
        <v>7800</v>
      </c>
      <c r="I20">
        <v>1</v>
      </c>
      <c r="J20" t="s">
        <v>49</v>
      </c>
      <c r="K20" s="2" t="s">
        <v>377</v>
      </c>
      <c r="L20" t="s">
        <v>410</v>
      </c>
    </row>
    <row r="21" spans="1:12" ht="15">
      <c r="A21">
        <v>20</v>
      </c>
      <c r="B21" t="s">
        <v>50</v>
      </c>
      <c r="C21" t="s">
        <v>51</v>
      </c>
      <c r="D21">
        <v>220</v>
      </c>
      <c r="E21">
        <v>1</v>
      </c>
      <c r="F21" t="s">
        <v>35</v>
      </c>
      <c r="G21">
        <v>1.21</v>
      </c>
      <c r="H21">
        <v>7800</v>
      </c>
      <c r="I21">
        <v>1</v>
      </c>
      <c r="J21" t="s">
        <v>51</v>
      </c>
      <c r="K21" s="2" t="s">
        <v>378</v>
      </c>
      <c r="L21" t="s">
        <v>410</v>
      </c>
    </row>
    <row r="22" spans="1:12" ht="15">
      <c r="A22">
        <v>21</v>
      </c>
      <c r="B22" t="s">
        <v>52</v>
      </c>
      <c r="C22" t="s">
        <v>53</v>
      </c>
      <c r="D22">
        <v>218</v>
      </c>
      <c r="E22">
        <v>1</v>
      </c>
      <c r="F22" t="s">
        <v>35</v>
      </c>
      <c r="G22">
        <v>1.21</v>
      </c>
      <c r="H22">
        <v>7800</v>
      </c>
      <c r="I22">
        <v>1</v>
      </c>
      <c r="J22" t="s">
        <v>53</v>
      </c>
      <c r="K22" s="2" t="s">
        <v>379</v>
      </c>
      <c r="L22" t="s">
        <v>410</v>
      </c>
    </row>
    <row r="23" spans="1:12" ht="15">
      <c r="A23">
        <v>22</v>
      </c>
      <c r="B23" t="s">
        <v>54</v>
      </c>
      <c r="C23" t="s">
        <v>55</v>
      </c>
      <c r="D23">
        <v>72.8</v>
      </c>
      <c r="E23">
        <v>1</v>
      </c>
      <c r="F23" t="s">
        <v>35</v>
      </c>
      <c r="G23">
        <v>1.21</v>
      </c>
      <c r="H23">
        <v>7800</v>
      </c>
      <c r="I23">
        <v>1</v>
      </c>
      <c r="J23" t="s">
        <v>56</v>
      </c>
      <c r="K23" s="2" t="s">
        <v>380</v>
      </c>
      <c r="L23" t="s">
        <v>410</v>
      </c>
    </row>
    <row r="24" spans="1:12" ht="15">
      <c r="A24">
        <v>23</v>
      </c>
      <c r="B24" t="s">
        <v>57</v>
      </c>
      <c r="C24" t="s">
        <v>58</v>
      </c>
      <c r="D24">
        <v>64.1</v>
      </c>
      <c r="E24">
        <v>1</v>
      </c>
      <c r="F24" t="s">
        <v>35</v>
      </c>
      <c r="G24">
        <v>1.21</v>
      </c>
      <c r="H24">
        <v>7800</v>
      </c>
      <c r="I24">
        <v>1</v>
      </c>
      <c r="J24" t="s">
        <v>59</v>
      </c>
      <c r="K24" s="2" t="s">
        <v>381</v>
      </c>
      <c r="L24" t="s">
        <v>410</v>
      </c>
    </row>
    <row r="25" spans="1:12" ht="15">
      <c r="A25">
        <v>24</v>
      </c>
      <c r="B25" t="s">
        <v>60</v>
      </c>
      <c r="C25" t="s">
        <v>61</v>
      </c>
      <c r="D25">
        <v>0.2</v>
      </c>
      <c r="E25">
        <v>1</v>
      </c>
      <c r="F25" t="s">
        <v>35</v>
      </c>
      <c r="G25">
        <v>1.21</v>
      </c>
      <c r="H25">
        <v>7800</v>
      </c>
      <c r="I25">
        <v>1</v>
      </c>
      <c r="J25" t="s">
        <v>332</v>
      </c>
      <c r="K25" s="2" t="s">
        <v>382</v>
      </c>
      <c r="L25" t="s">
        <v>410</v>
      </c>
    </row>
    <row r="26" spans="1:12" ht="15">
      <c r="A26">
        <v>25</v>
      </c>
      <c r="B26" t="s">
        <v>62</v>
      </c>
      <c r="C26" t="s">
        <v>63</v>
      </c>
      <c r="D26">
        <v>38.8</v>
      </c>
      <c r="E26">
        <v>1</v>
      </c>
      <c r="F26" t="s">
        <v>35</v>
      </c>
      <c r="G26">
        <v>1.21</v>
      </c>
      <c r="H26">
        <v>7800</v>
      </c>
      <c r="I26">
        <v>1</v>
      </c>
      <c r="J26" t="s">
        <v>334</v>
      </c>
      <c r="K26" s="2" t="s">
        <v>383</v>
      </c>
      <c r="L26" t="s">
        <v>410</v>
      </c>
    </row>
    <row r="27" spans="1:12" ht="15">
      <c r="A27">
        <v>26</v>
      </c>
      <c r="B27" t="s">
        <v>64</v>
      </c>
      <c r="C27" t="s">
        <v>65</v>
      </c>
      <c r="D27">
        <v>104.4</v>
      </c>
      <c r="E27">
        <v>1</v>
      </c>
      <c r="F27" t="s">
        <v>35</v>
      </c>
      <c r="G27">
        <v>1.21</v>
      </c>
      <c r="H27">
        <v>7800</v>
      </c>
      <c r="I27">
        <v>1</v>
      </c>
      <c r="J27" t="s">
        <v>331</v>
      </c>
      <c r="K27" s="2" t="s">
        <v>384</v>
      </c>
      <c r="L27" t="s">
        <v>410</v>
      </c>
    </row>
    <row r="28" spans="1:12" ht="15">
      <c r="A28">
        <v>27</v>
      </c>
      <c r="B28" t="s">
        <v>66</v>
      </c>
      <c r="C28" t="s">
        <v>67</v>
      </c>
      <c r="D28">
        <v>247</v>
      </c>
      <c r="E28">
        <v>1</v>
      </c>
      <c r="F28" t="s">
        <v>35</v>
      </c>
      <c r="G28">
        <v>1.21</v>
      </c>
      <c r="H28">
        <v>7800</v>
      </c>
      <c r="I28">
        <v>1</v>
      </c>
      <c r="J28" t="s">
        <v>67</v>
      </c>
      <c r="K28" s="2" t="s">
        <v>385</v>
      </c>
      <c r="L28" t="s">
        <v>410</v>
      </c>
    </row>
    <row r="29" spans="1:12" ht="15">
      <c r="A29">
        <v>28</v>
      </c>
      <c r="B29" t="s">
        <v>68</v>
      </c>
      <c r="C29" t="s">
        <v>69</v>
      </c>
      <c r="D29">
        <v>439.6</v>
      </c>
      <c r="E29">
        <v>1</v>
      </c>
      <c r="F29" t="s">
        <v>70</v>
      </c>
      <c r="G29">
        <v>1.15</v>
      </c>
      <c r="H29">
        <v>1600</v>
      </c>
      <c r="I29">
        <v>1</v>
      </c>
      <c r="J29" t="s">
        <v>69</v>
      </c>
      <c r="K29" s="2" t="s">
        <v>386</v>
      </c>
      <c r="L29" t="s">
        <v>411</v>
      </c>
    </row>
    <row r="30" spans="1:12" ht="15">
      <c r="A30">
        <v>29</v>
      </c>
      <c r="B30" t="s">
        <v>71</v>
      </c>
      <c r="C30" t="s">
        <v>72</v>
      </c>
      <c r="D30">
        <v>677.8</v>
      </c>
      <c r="E30">
        <v>1</v>
      </c>
      <c r="F30" t="s">
        <v>70</v>
      </c>
      <c r="G30">
        <v>1.15</v>
      </c>
      <c r="H30">
        <v>1600</v>
      </c>
      <c r="I30">
        <v>1</v>
      </c>
      <c r="J30" t="s">
        <v>72</v>
      </c>
      <c r="K30" s="2" t="s">
        <v>387</v>
      </c>
      <c r="L30" t="s">
        <v>411</v>
      </c>
    </row>
    <row r="31" spans="1:12" ht="15">
      <c r="A31">
        <v>30</v>
      </c>
      <c r="B31" t="s">
        <v>73</v>
      </c>
      <c r="C31" t="s">
        <v>74</v>
      </c>
      <c r="D31">
        <v>501</v>
      </c>
      <c r="E31">
        <v>1</v>
      </c>
      <c r="F31" t="s">
        <v>70</v>
      </c>
      <c r="G31">
        <v>1.15</v>
      </c>
      <c r="H31">
        <v>1600</v>
      </c>
      <c r="I31">
        <v>1</v>
      </c>
      <c r="J31" t="s">
        <v>74</v>
      </c>
      <c r="K31" s="2" t="s">
        <v>388</v>
      </c>
      <c r="L31" t="s">
        <v>411</v>
      </c>
    </row>
    <row r="32" spans="1:12" ht="15">
      <c r="A32">
        <v>31</v>
      </c>
      <c r="B32" t="s">
        <v>75</v>
      </c>
      <c r="C32" t="s">
        <v>323</v>
      </c>
      <c r="D32">
        <v>544</v>
      </c>
      <c r="E32">
        <v>1</v>
      </c>
      <c r="F32" t="s">
        <v>70</v>
      </c>
      <c r="G32">
        <v>1.15</v>
      </c>
      <c r="H32">
        <v>1600</v>
      </c>
      <c r="I32">
        <v>1</v>
      </c>
      <c r="J32" t="s">
        <v>315</v>
      </c>
      <c r="K32" s="2" t="s">
        <v>389</v>
      </c>
      <c r="L32" t="s">
        <v>411</v>
      </c>
    </row>
    <row r="33" spans="1:12" ht="15">
      <c r="A33">
        <v>32</v>
      </c>
      <c r="B33" t="s">
        <v>76</v>
      </c>
      <c r="C33" t="s">
        <v>316</v>
      </c>
      <c r="D33">
        <v>1940.4</v>
      </c>
      <c r="E33">
        <v>1</v>
      </c>
      <c r="F33" t="s">
        <v>70</v>
      </c>
      <c r="G33">
        <v>1.15</v>
      </c>
      <c r="H33">
        <v>1600</v>
      </c>
      <c r="I33">
        <v>1</v>
      </c>
      <c r="J33" t="s">
        <v>316</v>
      </c>
      <c r="K33" s="2" t="s">
        <v>390</v>
      </c>
      <c r="L33" t="s">
        <v>411</v>
      </c>
    </row>
    <row r="34" spans="1:12" ht="15">
      <c r="A34">
        <v>33</v>
      </c>
      <c r="B34" t="s">
        <v>77</v>
      </c>
      <c r="C34" t="s">
        <v>345</v>
      </c>
      <c r="D34">
        <v>399.3</v>
      </c>
      <c r="E34">
        <v>1</v>
      </c>
      <c r="F34" t="s">
        <v>70</v>
      </c>
      <c r="G34">
        <v>1.15</v>
      </c>
      <c r="H34">
        <v>1600</v>
      </c>
      <c r="I34">
        <v>1</v>
      </c>
      <c r="J34" t="s">
        <v>335</v>
      </c>
      <c r="K34" s="2" t="s">
        <v>391</v>
      </c>
      <c r="L34" t="s">
        <v>411</v>
      </c>
    </row>
    <row r="35" spans="1:12" ht="15">
      <c r="A35">
        <v>34</v>
      </c>
      <c r="B35" t="s">
        <v>78</v>
      </c>
      <c r="C35" t="s">
        <v>336</v>
      </c>
      <c r="D35">
        <v>443.4</v>
      </c>
      <c r="E35">
        <v>1</v>
      </c>
      <c r="F35" t="s">
        <v>70</v>
      </c>
      <c r="G35">
        <v>1.15</v>
      </c>
      <c r="H35">
        <v>1600</v>
      </c>
      <c r="I35">
        <v>1</v>
      </c>
      <c r="J35" t="s">
        <v>336</v>
      </c>
      <c r="K35" s="2" t="s">
        <v>392</v>
      </c>
      <c r="L35" t="s">
        <v>411</v>
      </c>
    </row>
    <row r="36" spans="1:12" ht="15">
      <c r="A36">
        <v>35</v>
      </c>
      <c r="B36" t="s">
        <v>79</v>
      </c>
      <c r="C36" t="s">
        <v>337</v>
      </c>
      <c r="D36">
        <v>282.3</v>
      </c>
      <c r="E36">
        <v>1</v>
      </c>
      <c r="F36" t="s">
        <v>70</v>
      </c>
      <c r="G36">
        <v>1.15</v>
      </c>
      <c r="H36">
        <v>1600</v>
      </c>
      <c r="I36">
        <v>1</v>
      </c>
      <c r="J36" t="s">
        <v>337</v>
      </c>
      <c r="K36" s="2" t="s">
        <v>393</v>
      </c>
      <c r="L36" t="s">
        <v>411</v>
      </c>
    </row>
    <row r="37" spans="1:12" ht="15">
      <c r="A37">
        <v>36</v>
      </c>
      <c r="B37" t="s">
        <v>80</v>
      </c>
      <c r="C37" t="s">
        <v>338</v>
      </c>
      <c r="D37">
        <v>529.3</v>
      </c>
      <c r="E37">
        <v>1</v>
      </c>
      <c r="F37" t="s">
        <v>70</v>
      </c>
      <c r="G37">
        <v>1.15</v>
      </c>
      <c r="H37">
        <v>1600</v>
      </c>
      <c r="I37">
        <v>1</v>
      </c>
      <c r="J37" t="s">
        <v>338</v>
      </c>
      <c r="K37" s="2" t="s">
        <v>394</v>
      </c>
      <c r="L37" t="s">
        <v>411</v>
      </c>
    </row>
    <row r="38" spans="1:12" ht="15">
      <c r="A38">
        <v>37</v>
      </c>
      <c r="B38" t="s">
        <v>81</v>
      </c>
      <c r="C38" t="s">
        <v>346</v>
      </c>
      <c r="D38">
        <v>936.2</v>
      </c>
      <c r="E38">
        <v>1</v>
      </c>
      <c r="F38" t="s">
        <v>70</v>
      </c>
      <c r="G38">
        <v>1.15</v>
      </c>
      <c r="H38">
        <v>1600</v>
      </c>
      <c r="I38">
        <v>1</v>
      </c>
      <c r="J38" t="s">
        <v>339</v>
      </c>
      <c r="K38" s="2" t="s">
        <v>395</v>
      </c>
      <c r="L38" t="s">
        <v>411</v>
      </c>
    </row>
    <row r="39" spans="1:12" ht="15">
      <c r="A39">
        <v>38</v>
      </c>
      <c r="B39" t="s">
        <v>82</v>
      </c>
      <c r="C39" t="s">
        <v>340</v>
      </c>
      <c r="D39">
        <v>1096.2</v>
      </c>
      <c r="E39">
        <v>1</v>
      </c>
      <c r="F39" t="s">
        <v>70</v>
      </c>
      <c r="G39">
        <v>1.15</v>
      </c>
      <c r="H39">
        <v>1600</v>
      </c>
      <c r="I39">
        <v>1</v>
      </c>
      <c r="J39" t="s">
        <v>340</v>
      </c>
      <c r="K39" s="2" t="s">
        <v>396</v>
      </c>
      <c r="L39" t="s">
        <v>411</v>
      </c>
    </row>
    <row r="40" spans="1:12" ht="15">
      <c r="A40">
        <v>39</v>
      </c>
      <c r="B40" t="s">
        <v>83</v>
      </c>
      <c r="C40" t="s">
        <v>84</v>
      </c>
      <c r="D40">
        <v>545.6</v>
      </c>
      <c r="E40">
        <v>1</v>
      </c>
      <c r="F40" t="s">
        <v>70</v>
      </c>
      <c r="G40">
        <v>1.15</v>
      </c>
      <c r="H40">
        <v>1600</v>
      </c>
      <c r="I40">
        <v>1</v>
      </c>
      <c r="J40" t="s">
        <v>341</v>
      </c>
      <c r="K40" s="2" t="s">
        <v>397</v>
      </c>
      <c r="L40" t="s">
        <v>411</v>
      </c>
    </row>
    <row r="41" spans="1:12" ht="15">
      <c r="A41">
        <v>40</v>
      </c>
      <c r="B41" t="s">
        <v>85</v>
      </c>
      <c r="C41" t="s">
        <v>342</v>
      </c>
      <c r="D41">
        <v>32.3</v>
      </c>
      <c r="E41">
        <v>1</v>
      </c>
      <c r="F41" t="s">
        <v>86</v>
      </c>
      <c r="G41">
        <v>1.04</v>
      </c>
      <c r="H41">
        <v>27000</v>
      </c>
      <c r="I41">
        <v>1</v>
      </c>
      <c r="J41" t="s">
        <v>342</v>
      </c>
      <c r="K41" s="2" t="s">
        <v>398</v>
      </c>
      <c r="L41" t="s">
        <v>412</v>
      </c>
    </row>
    <row r="42" spans="1:12" ht="15">
      <c r="A42">
        <v>41</v>
      </c>
      <c r="B42" t="s">
        <v>87</v>
      </c>
      <c r="C42" t="s">
        <v>88</v>
      </c>
      <c r="D42">
        <v>10.4</v>
      </c>
      <c r="E42">
        <v>1</v>
      </c>
      <c r="F42" t="s">
        <v>86</v>
      </c>
      <c r="G42">
        <v>1.04</v>
      </c>
      <c r="H42">
        <v>27000</v>
      </c>
      <c r="I42">
        <v>1</v>
      </c>
      <c r="J42" t="s">
        <v>88</v>
      </c>
      <c r="K42" s="2" t="s">
        <v>399</v>
      </c>
      <c r="L42" t="s">
        <v>412</v>
      </c>
    </row>
    <row r="43" spans="1:12" ht="15">
      <c r="A43">
        <v>42</v>
      </c>
      <c r="B43" t="s">
        <v>89</v>
      </c>
      <c r="C43" t="s">
        <v>325</v>
      </c>
      <c r="D43">
        <v>157</v>
      </c>
      <c r="E43">
        <v>1</v>
      </c>
      <c r="F43" t="s">
        <v>86</v>
      </c>
      <c r="G43">
        <v>1.04</v>
      </c>
      <c r="H43">
        <v>27000</v>
      </c>
      <c r="I43">
        <v>1</v>
      </c>
      <c r="J43" t="s">
        <v>324</v>
      </c>
      <c r="K43" s="2" t="s">
        <v>400</v>
      </c>
      <c r="L43" t="s">
        <v>412</v>
      </c>
    </row>
    <row r="44" spans="1:12" ht="15">
      <c r="A44">
        <v>43</v>
      </c>
      <c r="B44" t="s">
        <v>90</v>
      </c>
      <c r="C44" t="s">
        <v>91</v>
      </c>
      <c r="D44">
        <v>24.3</v>
      </c>
      <c r="E44">
        <v>1</v>
      </c>
      <c r="F44" t="s">
        <v>86</v>
      </c>
      <c r="G44">
        <v>1.04</v>
      </c>
      <c r="H44">
        <v>27000</v>
      </c>
      <c r="I44">
        <v>1</v>
      </c>
      <c r="J44" t="s">
        <v>91</v>
      </c>
      <c r="K44" s="2" t="s">
        <v>401</v>
      </c>
      <c r="L44" t="s">
        <v>412</v>
      </c>
    </row>
    <row r="45" spans="1:12" ht="15">
      <c r="A45">
        <v>44</v>
      </c>
      <c r="B45" t="s">
        <v>92</v>
      </c>
      <c r="C45" t="s">
        <v>93</v>
      </c>
      <c r="D45">
        <v>52</v>
      </c>
      <c r="E45">
        <v>1</v>
      </c>
      <c r="F45" t="s">
        <v>94</v>
      </c>
      <c r="G45">
        <v>1</v>
      </c>
      <c r="H45">
        <v>1</v>
      </c>
      <c r="I45">
        <v>1</v>
      </c>
      <c r="J45" t="s">
        <v>343</v>
      </c>
      <c r="K45" s="2" t="s">
        <v>402</v>
      </c>
      <c r="L45" t="s">
        <v>93</v>
      </c>
    </row>
    <row r="46" spans="1:12" ht="15">
      <c r="A46">
        <v>45</v>
      </c>
      <c r="B46" t="s">
        <v>95</v>
      </c>
      <c r="C46" t="s">
        <v>96</v>
      </c>
      <c r="D46">
        <v>157</v>
      </c>
      <c r="E46">
        <v>1</v>
      </c>
      <c r="F46" t="s">
        <v>97</v>
      </c>
      <c r="G46">
        <v>1</v>
      </c>
      <c r="H46">
        <v>1</v>
      </c>
      <c r="I46">
        <v>1</v>
      </c>
      <c r="J46" t="s">
        <v>344</v>
      </c>
      <c r="K46" s="2" t="s">
        <v>403</v>
      </c>
      <c r="L46" t="s">
        <v>344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51"/>
  <sheetViews>
    <sheetView zoomScalePageLayoutView="0" workbookViewId="0" topLeftCell="A2">
      <selection activeCell="C31" sqref="C31"/>
    </sheetView>
  </sheetViews>
  <sheetFormatPr defaultColWidth="9.140625" defaultRowHeight="15"/>
  <cols>
    <col min="1" max="1" width="13.28125" style="0" bestFit="1" customWidth="1"/>
  </cols>
  <sheetData>
    <row r="1" spans="1:9" ht="15">
      <c r="A1" t="s">
        <v>98</v>
      </c>
      <c r="B1" t="s">
        <v>11</v>
      </c>
      <c r="C1" t="s">
        <v>19</v>
      </c>
      <c r="D1" t="s">
        <v>26</v>
      </c>
      <c r="E1" t="s">
        <v>35</v>
      </c>
      <c r="F1" t="s">
        <v>70</v>
      </c>
      <c r="G1" t="s">
        <v>86</v>
      </c>
      <c r="H1" t="s">
        <v>94</v>
      </c>
      <c r="I1" t="s">
        <v>97</v>
      </c>
    </row>
    <row r="2" spans="1:9" ht="15">
      <c r="A2" t="s">
        <v>140</v>
      </c>
      <c r="B2">
        <v>0.73</v>
      </c>
      <c r="C2">
        <v>0.839</v>
      </c>
      <c r="D2">
        <v>0.685</v>
      </c>
      <c r="E2">
        <v>0.664</v>
      </c>
      <c r="F2">
        <v>0.773</v>
      </c>
      <c r="G2">
        <v>0.779</v>
      </c>
      <c r="H2">
        <v>1</v>
      </c>
      <c r="I2">
        <v>1</v>
      </c>
    </row>
    <row r="3" spans="1:9" ht="15">
      <c r="A3" t="s">
        <v>128</v>
      </c>
      <c r="B3">
        <v>0.955</v>
      </c>
      <c r="C3">
        <v>0.998</v>
      </c>
      <c r="D3">
        <v>0.77</v>
      </c>
      <c r="E3">
        <v>1.07</v>
      </c>
      <c r="F3">
        <v>1.102</v>
      </c>
      <c r="G3">
        <v>1.371</v>
      </c>
      <c r="H3">
        <v>1</v>
      </c>
      <c r="I3">
        <v>1</v>
      </c>
    </row>
    <row r="4" spans="1:9" ht="15">
      <c r="A4" t="s">
        <v>146</v>
      </c>
      <c r="B4">
        <v>0.75</v>
      </c>
      <c r="C4">
        <v>0.833</v>
      </c>
      <c r="D4">
        <v>0.77</v>
      </c>
      <c r="E4">
        <v>0.633</v>
      </c>
      <c r="F4">
        <v>0.9</v>
      </c>
      <c r="G4">
        <v>0.795</v>
      </c>
      <c r="H4">
        <v>1</v>
      </c>
      <c r="I4">
        <v>1</v>
      </c>
    </row>
    <row r="5" spans="1:9" ht="15">
      <c r="A5" t="s">
        <v>148</v>
      </c>
      <c r="B5">
        <v>0.937</v>
      </c>
      <c r="C5">
        <v>0.985</v>
      </c>
      <c r="D5">
        <v>0.87</v>
      </c>
      <c r="E5">
        <v>0.843</v>
      </c>
      <c r="F5">
        <v>1.058</v>
      </c>
      <c r="G5">
        <v>0.996</v>
      </c>
      <c r="H5">
        <v>1</v>
      </c>
      <c r="I5">
        <v>1</v>
      </c>
    </row>
    <row r="6" spans="1:9" ht="15">
      <c r="A6" t="s">
        <v>149</v>
      </c>
      <c r="B6">
        <v>0.986</v>
      </c>
      <c r="C6">
        <v>0.969</v>
      </c>
      <c r="D6">
        <v>0.849</v>
      </c>
      <c r="E6">
        <v>1.088</v>
      </c>
      <c r="F6">
        <v>1.055</v>
      </c>
      <c r="G6">
        <v>1.215</v>
      </c>
      <c r="H6">
        <v>1</v>
      </c>
      <c r="I6">
        <v>1</v>
      </c>
    </row>
    <row r="7" spans="1:9" ht="15">
      <c r="A7" t="s">
        <v>105</v>
      </c>
      <c r="B7">
        <v>0.772</v>
      </c>
      <c r="C7">
        <v>0.878</v>
      </c>
      <c r="D7">
        <v>0.8</v>
      </c>
      <c r="E7">
        <v>0.549</v>
      </c>
      <c r="F7">
        <v>1.044</v>
      </c>
      <c r="G7">
        <v>0.696</v>
      </c>
      <c r="H7">
        <v>1</v>
      </c>
      <c r="I7">
        <v>1</v>
      </c>
    </row>
    <row r="8" spans="1:9" ht="15">
      <c r="A8" t="s">
        <v>106</v>
      </c>
      <c r="B8">
        <v>0.394</v>
      </c>
      <c r="C8">
        <v>0.889</v>
      </c>
      <c r="D8">
        <v>0.6</v>
      </c>
      <c r="E8">
        <v>0.7</v>
      </c>
      <c r="F8">
        <v>0.885</v>
      </c>
      <c r="G8">
        <v>0.377</v>
      </c>
      <c r="H8">
        <v>1</v>
      </c>
      <c r="I8">
        <v>1</v>
      </c>
    </row>
    <row r="9" spans="1:9" ht="15">
      <c r="A9" t="s">
        <v>107</v>
      </c>
      <c r="B9">
        <v>0.543</v>
      </c>
      <c r="C9">
        <v>0.833</v>
      </c>
      <c r="D9">
        <v>0.7</v>
      </c>
      <c r="E9">
        <v>0.654</v>
      </c>
      <c r="F9">
        <v>0.632</v>
      </c>
      <c r="G9">
        <v>0.518</v>
      </c>
      <c r="H9">
        <v>1</v>
      </c>
      <c r="I9">
        <v>1</v>
      </c>
    </row>
    <row r="10" spans="1:9" ht="15">
      <c r="A10" t="s">
        <v>108</v>
      </c>
      <c r="B10">
        <v>0.252</v>
      </c>
      <c r="C10">
        <v>0.269</v>
      </c>
      <c r="D10">
        <v>0.236</v>
      </c>
      <c r="E10">
        <v>0.505</v>
      </c>
      <c r="F10">
        <v>0.674</v>
      </c>
      <c r="G10">
        <v>0.222</v>
      </c>
      <c r="H10">
        <v>1</v>
      </c>
      <c r="I10">
        <v>1</v>
      </c>
    </row>
    <row r="11" spans="1:9" ht="15">
      <c r="A11" t="s">
        <v>129</v>
      </c>
      <c r="B11">
        <v>0.545</v>
      </c>
      <c r="C11">
        <v>0.911</v>
      </c>
      <c r="D11">
        <v>1.09</v>
      </c>
      <c r="E11">
        <v>0.89</v>
      </c>
      <c r="F11">
        <v>0.729</v>
      </c>
      <c r="G11">
        <v>0.56</v>
      </c>
      <c r="H11">
        <v>1</v>
      </c>
      <c r="I11">
        <v>1</v>
      </c>
    </row>
    <row r="12" spans="1:9" ht="15">
      <c r="A12" t="s">
        <v>109</v>
      </c>
      <c r="B12">
        <v>0.819</v>
      </c>
      <c r="C12">
        <v>0.911</v>
      </c>
      <c r="D12">
        <v>0.89</v>
      </c>
      <c r="E12">
        <v>0.7</v>
      </c>
      <c r="F12">
        <v>0.925</v>
      </c>
      <c r="G12">
        <v>0.806</v>
      </c>
      <c r="H12">
        <v>1</v>
      </c>
      <c r="I12">
        <v>1</v>
      </c>
    </row>
    <row r="13" spans="1:9" ht="15">
      <c r="A13" t="s">
        <v>110</v>
      </c>
      <c r="B13">
        <v>0.487</v>
      </c>
      <c r="C13">
        <v>0.578</v>
      </c>
      <c r="D13">
        <v>0.456</v>
      </c>
      <c r="E13">
        <v>0.345</v>
      </c>
      <c r="F13">
        <v>0.433</v>
      </c>
      <c r="G13">
        <v>0.499</v>
      </c>
      <c r="H13">
        <v>1</v>
      </c>
      <c r="I13">
        <v>1</v>
      </c>
    </row>
    <row r="14" spans="1:9" ht="15">
      <c r="A14" t="s">
        <v>111</v>
      </c>
      <c r="B14">
        <v>1.194</v>
      </c>
      <c r="C14">
        <v>1.022</v>
      </c>
      <c r="D14">
        <v>1.083</v>
      </c>
      <c r="E14">
        <v>1.302</v>
      </c>
      <c r="F14">
        <v>1.128</v>
      </c>
      <c r="G14">
        <v>1.402</v>
      </c>
      <c r="H14">
        <v>1</v>
      </c>
      <c r="I14">
        <v>1</v>
      </c>
    </row>
    <row r="15" spans="1:9" ht="15">
      <c r="A15" t="s">
        <v>112</v>
      </c>
      <c r="B15">
        <v>1.315</v>
      </c>
      <c r="C15">
        <v>1.568</v>
      </c>
      <c r="D15">
        <v>1.171</v>
      </c>
      <c r="E15">
        <v>1.484</v>
      </c>
      <c r="F15">
        <v>1.115</v>
      </c>
      <c r="G15">
        <v>1.545</v>
      </c>
      <c r="H15">
        <v>1</v>
      </c>
      <c r="I15">
        <v>1</v>
      </c>
    </row>
    <row r="16" spans="1:9" ht="15">
      <c r="A16" t="s">
        <v>113</v>
      </c>
      <c r="B16">
        <v>1.378</v>
      </c>
      <c r="C16">
        <v>1.477</v>
      </c>
      <c r="D16">
        <v>1.171</v>
      </c>
      <c r="E16">
        <v>1.322</v>
      </c>
      <c r="F16">
        <v>1.115</v>
      </c>
      <c r="G16">
        <v>1.525</v>
      </c>
      <c r="H16">
        <v>1</v>
      </c>
      <c r="I16">
        <v>1</v>
      </c>
    </row>
    <row r="17" spans="1:9" ht="15">
      <c r="A17" t="s">
        <v>114</v>
      </c>
      <c r="B17">
        <v>0.931</v>
      </c>
      <c r="C17">
        <v>0.885</v>
      </c>
      <c r="D17">
        <v>1.112</v>
      </c>
      <c r="E17">
        <v>0.87</v>
      </c>
      <c r="F17">
        <v>1.224</v>
      </c>
      <c r="G17">
        <v>0.965</v>
      </c>
      <c r="H17">
        <v>1</v>
      </c>
      <c r="I17">
        <v>1</v>
      </c>
    </row>
    <row r="18" spans="1:9" ht="15">
      <c r="A18" t="s">
        <v>115</v>
      </c>
      <c r="B18">
        <v>0.732</v>
      </c>
      <c r="C18">
        <v>1.03</v>
      </c>
      <c r="D18">
        <v>0.911</v>
      </c>
      <c r="E18">
        <v>0.9</v>
      </c>
      <c r="F18">
        <v>0.983</v>
      </c>
      <c r="G18">
        <v>0.709</v>
      </c>
      <c r="H18">
        <v>1</v>
      </c>
      <c r="I18">
        <v>1</v>
      </c>
    </row>
    <row r="19" spans="1:9" ht="15">
      <c r="A19" t="s">
        <v>116</v>
      </c>
      <c r="B19">
        <v>1.23</v>
      </c>
      <c r="C19">
        <v>1.351</v>
      </c>
      <c r="D19">
        <v>1.112</v>
      </c>
      <c r="E19">
        <v>1.216</v>
      </c>
      <c r="F19">
        <v>1.112</v>
      </c>
      <c r="G19">
        <v>1.243</v>
      </c>
      <c r="H19">
        <v>1</v>
      </c>
      <c r="I19">
        <v>1</v>
      </c>
    </row>
    <row r="20" spans="1:9" ht="15">
      <c r="A20" t="s">
        <v>139</v>
      </c>
      <c r="B20">
        <v>1.262</v>
      </c>
      <c r="C20">
        <v>1.437</v>
      </c>
      <c r="D20">
        <v>1.139</v>
      </c>
      <c r="E20">
        <v>1.274</v>
      </c>
      <c r="F20">
        <v>1.112</v>
      </c>
      <c r="G20">
        <v>1.31</v>
      </c>
      <c r="H20">
        <v>1</v>
      </c>
      <c r="I20">
        <v>1</v>
      </c>
    </row>
    <row r="21" spans="1:9" ht="15">
      <c r="A21" t="s">
        <v>150</v>
      </c>
      <c r="B21">
        <v>1.291</v>
      </c>
      <c r="C21">
        <v>1.471</v>
      </c>
      <c r="D21">
        <v>1.164</v>
      </c>
      <c r="E21">
        <v>1.418</v>
      </c>
      <c r="F21">
        <v>1.101</v>
      </c>
      <c r="G21">
        <v>1.5</v>
      </c>
      <c r="H21">
        <v>1</v>
      </c>
      <c r="I21">
        <v>1</v>
      </c>
    </row>
    <row r="22" spans="1:9" ht="15">
      <c r="A22" t="s">
        <v>151</v>
      </c>
      <c r="B22">
        <v>1.169</v>
      </c>
      <c r="C22">
        <v>1.187</v>
      </c>
      <c r="D22">
        <v>1.145</v>
      </c>
      <c r="E22">
        <v>1.096</v>
      </c>
      <c r="F22">
        <v>1.104</v>
      </c>
      <c r="G22">
        <v>1.2</v>
      </c>
      <c r="H22">
        <v>1</v>
      </c>
      <c r="I22">
        <v>1</v>
      </c>
    </row>
    <row r="23" spans="1:9" ht="15">
      <c r="A23" t="s">
        <v>152</v>
      </c>
      <c r="B23">
        <v>0.276</v>
      </c>
      <c r="C23">
        <v>0.915</v>
      </c>
      <c r="D23">
        <v>0.89</v>
      </c>
      <c r="E23">
        <v>0.73</v>
      </c>
      <c r="F23">
        <v>0.9</v>
      </c>
      <c r="G23">
        <v>0.471</v>
      </c>
      <c r="H23">
        <v>1</v>
      </c>
      <c r="I23">
        <v>1</v>
      </c>
    </row>
    <row r="24" spans="1:9" ht="15">
      <c r="A24" t="s">
        <v>143</v>
      </c>
      <c r="B24">
        <v>0.914</v>
      </c>
      <c r="C24">
        <v>1.415</v>
      </c>
      <c r="D24">
        <v>0.952</v>
      </c>
      <c r="E24">
        <v>0.895</v>
      </c>
      <c r="F24">
        <v>0.965</v>
      </c>
      <c r="G24">
        <v>1.063</v>
      </c>
      <c r="H24">
        <v>1</v>
      </c>
      <c r="I24">
        <v>1</v>
      </c>
    </row>
    <row r="25" spans="1:9" ht="15">
      <c r="A25" t="s">
        <v>153</v>
      </c>
      <c r="B25">
        <v>1.178</v>
      </c>
      <c r="C25">
        <v>1.406</v>
      </c>
      <c r="D25">
        <v>1.114</v>
      </c>
      <c r="E25">
        <v>1.225</v>
      </c>
      <c r="F25">
        <v>1.1</v>
      </c>
      <c r="G25">
        <v>1.354</v>
      </c>
      <c r="H25">
        <v>1</v>
      </c>
      <c r="I25">
        <v>1</v>
      </c>
    </row>
    <row r="26" spans="1:9" ht="15">
      <c r="A26" t="s">
        <v>154</v>
      </c>
      <c r="B26">
        <v>1.321</v>
      </c>
      <c r="C26">
        <v>1.428</v>
      </c>
      <c r="D26">
        <v>1.217</v>
      </c>
      <c r="E26">
        <v>1.41</v>
      </c>
      <c r="F26">
        <v>1.1</v>
      </c>
      <c r="G26">
        <v>1.546</v>
      </c>
      <c r="H26">
        <v>1</v>
      </c>
      <c r="I26">
        <v>1</v>
      </c>
    </row>
    <row r="27" spans="1:9" ht="15">
      <c r="A27" t="s">
        <v>142</v>
      </c>
      <c r="B27">
        <v>1.078</v>
      </c>
      <c r="C27">
        <v>1.007</v>
      </c>
      <c r="D27">
        <v>0.923</v>
      </c>
      <c r="E27">
        <v>0.85</v>
      </c>
      <c r="F27">
        <v>0.871</v>
      </c>
      <c r="G27">
        <v>1.135</v>
      </c>
      <c r="H27">
        <v>1</v>
      </c>
      <c r="I27">
        <v>1</v>
      </c>
    </row>
    <row r="28" spans="1:9" ht="15">
      <c r="A28" t="s">
        <v>155</v>
      </c>
      <c r="B28">
        <v>0.15</v>
      </c>
      <c r="C28">
        <v>0.988</v>
      </c>
      <c r="D28">
        <v>0.694</v>
      </c>
      <c r="E28">
        <v>0.669</v>
      </c>
      <c r="F28">
        <v>0.773</v>
      </c>
      <c r="G28">
        <v>0.701</v>
      </c>
      <c r="H28">
        <v>1</v>
      </c>
      <c r="I28">
        <v>1</v>
      </c>
    </row>
    <row r="29" spans="1:9" ht="15">
      <c r="A29" t="s">
        <v>156</v>
      </c>
      <c r="B29">
        <v>0.498</v>
      </c>
      <c r="C29">
        <v>0.903</v>
      </c>
      <c r="D29">
        <v>0.75</v>
      </c>
      <c r="E29">
        <v>0.751</v>
      </c>
      <c r="F29">
        <v>0.755</v>
      </c>
      <c r="G29">
        <v>0.49</v>
      </c>
      <c r="H29">
        <v>1</v>
      </c>
      <c r="I29">
        <v>1</v>
      </c>
    </row>
    <row r="30" spans="1:9" ht="15">
      <c r="A30" t="s">
        <v>157</v>
      </c>
      <c r="B30">
        <v>0.228</v>
      </c>
      <c r="C30">
        <v>0.23</v>
      </c>
      <c r="D30">
        <v>0.7</v>
      </c>
      <c r="E30">
        <v>0.55</v>
      </c>
      <c r="F30">
        <v>0.154</v>
      </c>
      <c r="G30">
        <v>0.205</v>
      </c>
      <c r="H30">
        <v>1</v>
      </c>
      <c r="I30">
        <v>1</v>
      </c>
    </row>
    <row r="31" spans="1:9" ht="15">
      <c r="A31" t="s">
        <v>130</v>
      </c>
      <c r="B31">
        <v>0.806</v>
      </c>
      <c r="C31">
        <v>0.72</v>
      </c>
      <c r="D31">
        <v>0.741</v>
      </c>
      <c r="E31">
        <v>0.659</v>
      </c>
      <c r="F31">
        <v>0.769</v>
      </c>
      <c r="G31">
        <v>0.98</v>
      </c>
      <c r="H31">
        <v>1</v>
      </c>
      <c r="I31">
        <v>1</v>
      </c>
    </row>
    <row r="32" spans="1:9" ht="15">
      <c r="A32" t="s">
        <v>141</v>
      </c>
      <c r="B32">
        <v>0.972</v>
      </c>
      <c r="C32">
        <v>0.965</v>
      </c>
      <c r="D32">
        <v>0.911</v>
      </c>
      <c r="E32">
        <v>0.957</v>
      </c>
      <c r="F32">
        <v>0.84</v>
      </c>
      <c r="G32">
        <v>1.105</v>
      </c>
      <c r="H32">
        <v>1</v>
      </c>
      <c r="I32">
        <v>1</v>
      </c>
    </row>
    <row r="33" spans="1:9" ht="15">
      <c r="A33" t="s">
        <v>158</v>
      </c>
      <c r="B33">
        <v>0.751</v>
      </c>
      <c r="C33">
        <v>0.687</v>
      </c>
      <c r="D33">
        <v>0.604</v>
      </c>
      <c r="E33">
        <v>0.608</v>
      </c>
      <c r="F33">
        <v>0.598</v>
      </c>
      <c r="G33">
        <v>0.807</v>
      </c>
      <c r="H33">
        <v>1</v>
      </c>
      <c r="I33">
        <v>1</v>
      </c>
    </row>
    <row r="34" spans="1:9" ht="15">
      <c r="A34" t="s">
        <v>159</v>
      </c>
      <c r="B34">
        <v>0.865</v>
      </c>
      <c r="C34">
        <v>1.007</v>
      </c>
      <c r="D34">
        <v>0.7</v>
      </c>
      <c r="E34">
        <v>0.765</v>
      </c>
      <c r="F34">
        <v>0.743</v>
      </c>
      <c r="G34">
        <v>0.96</v>
      </c>
      <c r="H34">
        <v>1</v>
      </c>
      <c r="I34">
        <v>1</v>
      </c>
    </row>
    <row r="35" spans="1:9" ht="15">
      <c r="A35" t="s">
        <v>160</v>
      </c>
      <c r="B35">
        <v>0.716</v>
      </c>
      <c r="C35">
        <v>0.92</v>
      </c>
      <c r="D35">
        <v>0.753</v>
      </c>
      <c r="E35">
        <v>0.695</v>
      </c>
      <c r="F35">
        <v>0.82</v>
      </c>
      <c r="G35">
        <v>1.106</v>
      </c>
      <c r="H35">
        <v>1</v>
      </c>
      <c r="I35">
        <v>1</v>
      </c>
    </row>
    <row r="36" spans="1:9" ht="15">
      <c r="A36" t="s">
        <v>147</v>
      </c>
      <c r="B36">
        <v>1.132</v>
      </c>
      <c r="C36">
        <v>0.942</v>
      </c>
      <c r="D36">
        <v>0.911</v>
      </c>
      <c r="E36">
        <v>0.68</v>
      </c>
      <c r="F36">
        <v>0.83</v>
      </c>
      <c r="G36">
        <v>1.472</v>
      </c>
      <c r="H36">
        <v>1</v>
      </c>
      <c r="I36">
        <v>1</v>
      </c>
    </row>
    <row r="37" spans="1:9" ht="15">
      <c r="A37" t="s">
        <v>117</v>
      </c>
      <c r="B37">
        <v>0.701</v>
      </c>
      <c r="C37">
        <v>0.677</v>
      </c>
      <c r="D37">
        <v>0.633</v>
      </c>
      <c r="E37">
        <v>0.584</v>
      </c>
      <c r="F37">
        <v>0.597</v>
      </c>
      <c r="G37">
        <v>0.777</v>
      </c>
      <c r="H37">
        <v>1</v>
      </c>
      <c r="I37">
        <v>1</v>
      </c>
    </row>
    <row r="38" spans="1:9" ht="15">
      <c r="A38" t="s">
        <v>118</v>
      </c>
      <c r="B38">
        <v>0.626</v>
      </c>
      <c r="C38">
        <v>0.656</v>
      </c>
      <c r="D38">
        <v>0.57</v>
      </c>
      <c r="E38">
        <v>0.5</v>
      </c>
      <c r="F38">
        <v>0.541</v>
      </c>
      <c r="G38">
        <v>0.483</v>
      </c>
      <c r="H38">
        <v>1</v>
      </c>
      <c r="I38">
        <v>1</v>
      </c>
    </row>
    <row r="39" spans="1:9" ht="15">
      <c r="A39" t="s">
        <v>119</v>
      </c>
      <c r="B39">
        <v>0.902</v>
      </c>
      <c r="C39">
        <v>1.011</v>
      </c>
      <c r="D39">
        <v>0.845</v>
      </c>
      <c r="E39">
        <v>0.776</v>
      </c>
      <c r="F39">
        <v>0.708</v>
      </c>
      <c r="G39">
        <v>1.154</v>
      </c>
      <c r="H39">
        <v>1</v>
      </c>
      <c r="I39">
        <v>1</v>
      </c>
    </row>
    <row r="40" spans="1:9" ht="15">
      <c r="A40" t="s">
        <v>120</v>
      </c>
      <c r="B40">
        <v>0.804</v>
      </c>
      <c r="C40">
        <v>0.967</v>
      </c>
      <c r="D40">
        <v>0.721</v>
      </c>
      <c r="E40">
        <v>0.719</v>
      </c>
      <c r="F40">
        <v>0.525</v>
      </c>
      <c r="G40">
        <v>1.143</v>
      </c>
      <c r="H40">
        <v>1</v>
      </c>
      <c r="I40">
        <v>1</v>
      </c>
    </row>
    <row r="41" spans="1:9" ht="15">
      <c r="A41" t="s">
        <v>121</v>
      </c>
      <c r="B41">
        <v>0.615</v>
      </c>
      <c r="C41">
        <v>0.587</v>
      </c>
      <c r="D41">
        <v>0.627</v>
      </c>
      <c r="E41">
        <v>0.61</v>
      </c>
      <c r="F41">
        <v>0.545</v>
      </c>
      <c r="G41">
        <v>0.751</v>
      </c>
      <c r="H41">
        <v>1</v>
      </c>
      <c r="I41">
        <v>1</v>
      </c>
    </row>
    <row r="42" spans="1:9" ht="15">
      <c r="A42" t="s">
        <v>122</v>
      </c>
      <c r="B42">
        <v>0.674</v>
      </c>
      <c r="C42">
        <v>0.569</v>
      </c>
      <c r="D42">
        <v>0.564</v>
      </c>
      <c r="E42">
        <v>0.696</v>
      </c>
      <c r="F42">
        <v>0.459</v>
      </c>
      <c r="G42">
        <v>0.965</v>
      </c>
      <c r="H42">
        <v>1</v>
      </c>
      <c r="I42">
        <v>1</v>
      </c>
    </row>
    <row r="43" spans="1:9" ht="15">
      <c r="A43" t="s">
        <v>123</v>
      </c>
      <c r="B43">
        <v>0.813</v>
      </c>
      <c r="C43">
        <v>0.929</v>
      </c>
      <c r="D43">
        <v>0.712</v>
      </c>
      <c r="E43">
        <v>0.593</v>
      </c>
      <c r="F43">
        <v>0.525</v>
      </c>
      <c r="G43">
        <v>0.966</v>
      </c>
      <c r="H43">
        <v>1</v>
      </c>
      <c r="I43">
        <v>1</v>
      </c>
    </row>
    <row r="44" spans="1:9" ht="15">
      <c r="A44" t="s">
        <v>124</v>
      </c>
      <c r="B44">
        <v>0.451</v>
      </c>
      <c r="C44">
        <v>0.618</v>
      </c>
      <c r="D44">
        <v>0.452</v>
      </c>
      <c r="E44">
        <v>0.5</v>
      </c>
      <c r="F44">
        <v>0.522</v>
      </c>
      <c r="G44">
        <v>0.489</v>
      </c>
      <c r="H44">
        <v>1</v>
      </c>
      <c r="I44">
        <v>1</v>
      </c>
    </row>
    <row r="45" spans="1:9" ht="15">
      <c r="A45" t="s">
        <v>125</v>
      </c>
      <c r="B45">
        <v>0.524</v>
      </c>
      <c r="C45">
        <v>0.61</v>
      </c>
      <c r="D45">
        <v>0.572</v>
      </c>
      <c r="E45">
        <v>0.414</v>
      </c>
      <c r="F45">
        <v>0.567</v>
      </c>
      <c r="G45">
        <v>0.604</v>
      </c>
      <c r="H45">
        <v>1</v>
      </c>
      <c r="I45">
        <v>1</v>
      </c>
    </row>
    <row r="46" spans="1:9" ht="15">
      <c r="A46" t="s">
        <v>126</v>
      </c>
      <c r="B46">
        <v>0.045</v>
      </c>
      <c r="C46">
        <v>0.56</v>
      </c>
      <c r="D46">
        <v>0.437</v>
      </c>
      <c r="E46">
        <v>0.483</v>
      </c>
      <c r="F46">
        <v>0.433</v>
      </c>
      <c r="G46">
        <v>0.563</v>
      </c>
      <c r="H46">
        <v>1</v>
      </c>
      <c r="I46">
        <v>1</v>
      </c>
    </row>
    <row r="47" spans="1:9" ht="15">
      <c r="A47" t="s">
        <v>127</v>
      </c>
      <c r="B47">
        <v>0.219</v>
      </c>
      <c r="C47">
        <v>0.344</v>
      </c>
      <c r="D47">
        <v>0.332</v>
      </c>
      <c r="E47">
        <v>0.236</v>
      </c>
      <c r="F47">
        <v>0.449</v>
      </c>
      <c r="G47">
        <v>0.327</v>
      </c>
      <c r="H47">
        <v>1</v>
      </c>
      <c r="I47">
        <v>1</v>
      </c>
    </row>
    <row r="48" spans="1:9" ht="15">
      <c r="A48" t="s">
        <v>161</v>
      </c>
      <c r="B48">
        <v>0.58</v>
      </c>
      <c r="C48">
        <v>0.73</v>
      </c>
      <c r="D48">
        <v>0.73</v>
      </c>
      <c r="E48">
        <v>0.482</v>
      </c>
      <c r="F48">
        <v>0.418</v>
      </c>
      <c r="G48">
        <v>0.622</v>
      </c>
      <c r="H48">
        <v>1</v>
      </c>
      <c r="I48">
        <v>1</v>
      </c>
    </row>
    <row r="49" spans="1:9" ht="15">
      <c r="A49" t="s">
        <v>162</v>
      </c>
      <c r="B49">
        <v>0.87</v>
      </c>
      <c r="C49">
        <v>1.094</v>
      </c>
      <c r="D49">
        <v>0.77</v>
      </c>
      <c r="E49">
        <v>0.714</v>
      </c>
      <c r="F49">
        <v>0.773</v>
      </c>
      <c r="G49">
        <v>0.81</v>
      </c>
      <c r="H49">
        <v>1</v>
      </c>
      <c r="I49">
        <v>1</v>
      </c>
    </row>
    <row r="50" spans="1:9" ht="15">
      <c r="A50" t="s">
        <v>163</v>
      </c>
      <c r="B50">
        <v>1.091</v>
      </c>
      <c r="C50">
        <v>1.05</v>
      </c>
      <c r="D50">
        <v>0.711</v>
      </c>
      <c r="E50">
        <v>1.219</v>
      </c>
      <c r="F50">
        <v>0.701</v>
      </c>
      <c r="G50">
        <v>1.335</v>
      </c>
      <c r="H50">
        <v>1</v>
      </c>
      <c r="I50">
        <v>1</v>
      </c>
    </row>
    <row r="51" spans="1:9" ht="15">
      <c r="A51" t="s">
        <v>164</v>
      </c>
      <c r="B51">
        <v>0.435</v>
      </c>
      <c r="C51">
        <v>0.434</v>
      </c>
      <c r="D51">
        <v>0.492</v>
      </c>
      <c r="E51">
        <v>0.593</v>
      </c>
      <c r="F51">
        <v>0.402</v>
      </c>
      <c r="G51">
        <v>0.308</v>
      </c>
      <c r="H51">
        <v>1</v>
      </c>
      <c r="I51">
        <v>1</v>
      </c>
    </row>
    <row r="52" spans="1:9" ht="15">
      <c r="A52" t="s">
        <v>165</v>
      </c>
      <c r="B52">
        <v>0.278</v>
      </c>
      <c r="C52">
        <v>0.474</v>
      </c>
      <c r="D52">
        <v>0.27</v>
      </c>
      <c r="E52">
        <v>0.573</v>
      </c>
      <c r="F52">
        <v>0.48</v>
      </c>
      <c r="G52">
        <v>0.296</v>
      </c>
      <c r="H52">
        <v>1</v>
      </c>
      <c r="I52">
        <v>1</v>
      </c>
    </row>
    <row r="53" spans="1:9" ht="15">
      <c r="A53" t="s">
        <v>166</v>
      </c>
      <c r="B53">
        <v>0.222</v>
      </c>
      <c r="C53">
        <v>0.714</v>
      </c>
      <c r="D53">
        <v>0.448</v>
      </c>
      <c r="E53">
        <v>0.763</v>
      </c>
      <c r="F53">
        <v>0.406</v>
      </c>
      <c r="G53">
        <v>0.291</v>
      </c>
      <c r="H53">
        <v>1</v>
      </c>
      <c r="I53">
        <v>1</v>
      </c>
    </row>
    <row r="54" spans="1:9" ht="15">
      <c r="A54" t="s">
        <v>167</v>
      </c>
      <c r="B54">
        <v>0.167</v>
      </c>
      <c r="C54">
        <v>0.516</v>
      </c>
      <c r="D54">
        <v>0.412</v>
      </c>
      <c r="E54">
        <v>0.518</v>
      </c>
      <c r="F54">
        <v>0.472</v>
      </c>
      <c r="G54">
        <v>0.195</v>
      </c>
      <c r="H54">
        <v>1</v>
      </c>
      <c r="I54">
        <v>1</v>
      </c>
    </row>
    <row r="55" spans="1:9" ht="15">
      <c r="A55" t="s">
        <v>168</v>
      </c>
      <c r="B55">
        <v>0.164</v>
      </c>
      <c r="C55">
        <v>0.1</v>
      </c>
      <c r="D55">
        <v>0.412</v>
      </c>
      <c r="E55">
        <v>0.276</v>
      </c>
      <c r="F55">
        <v>0.472</v>
      </c>
      <c r="G55">
        <v>0.206</v>
      </c>
      <c r="H55">
        <v>1</v>
      </c>
      <c r="I55">
        <v>1</v>
      </c>
    </row>
    <row r="56" spans="1:9" ht="15">
      <c r="A56" t="s">
        <v>169</v>
      </c>
      <c r="B56">
        <v>0.126</v>
      </c>
      <c r="C56">
        <v>0.111</v>
      </c>
      <c r="D56">
        <v>0.119</v>
      </c>
      <c r="E56">
        <v>0.551</v>
      </c>
      <c r="F56">
        <v>0.079</v>
      </c>
      <c r="G56">
        <v>0.146</v>
      </c>
      <c r="H56">
        <v>1</v>
      </c>
      <c r="I56">
        <v>1</v>
      </c>
    </row>
    <row r="57" spans="1:9" ht="15">
      <c r="A57" t="s">
        <v>170</v>
      </c>
      <c r="B57">
        <v>0.514</v>
      </c>
      <c r="C57">
        <v>0.385</v>
      </c>
      <c r="D57">
        <v>0.412</v>
      </c>
      <c r="E57">
        <v>0.77</v>
      </c>
      <c r="F57">
        <v>0.472</v>
      </c>
      <c r="G57">
        <v>0.264</v>
      </c>
      <c r="H57">
        <v>1</v>
      </c>
      <c r="I57">
        <v>1</v>
      </c>
    </row>
    <row r="58" spans="1:9" ht="15">
      <c r="A58" t="s">
        <v>171</v>
      </c>
      <c r="B58">
        <v>0.1</v>
      </c>
      <c r="C58">
        <v>0.474</v>
      </c>
      <c r="D58">
        <v>0.466</v>
      </c>
      <c r="E58">
        <v>0.612</v>
      </c>
      <c r="F58">
        <v>0.48</v>
      </c>
      <c r="G58">
        <v>0.428</v>
      </c>
      <c r="H58">
        <v>1</v>
      </c>
      <c r="I58">
        <v>1</v>
      </c>
    </row>
    <row r="59" spans="1:9" ht="15">
      <c r="A59" t="s">
        <v>172</v>
      </c>
      <c r="B59">
        <v>0.712</v>
      </c>
      <c r="C59">
        <v>0.946</v>
      </c>
      <c r="D59">
        <v>0.843</v>
      </c>
      <c r="E59">
        <v>0.653</v>
      </c>
      <c r="F59">
        <v>0.819</v>
      </c>
      <c r="G59">
        <v>0.692</v>
      </c>
      <c r="H59">
        <v>1</v>
      </c>
      <c r="I59">
        <v>1</v>
      </c>
    </row>
    <row r="60" spans="1:9" ht="15">
      <c r="A60" t="s">
        <v>173</v>
      </c>
      <c r="B60">
        <v>1.119</v>
      </c>
      <c r="C60">
        <v>1.1</v>
      </c>
      <c r="D60">
        <v>0.96</v>
      </c>
      <c r="E60">
        <v>1.07</v>
      </c>
      <c r="F60">
        <v>1.198</v>
      </c>
      <c r="G60">
        <v>1.212</v>
      </c>
      <c r="H60">
        <v>1</v>
      </c>
      <c r="I60">
        <v>1</v>
      </c>
    </row>
    <row r="61" spans="1:9" ht="15">
      <c r="A61" t="s">
        <v>174</v>
      </c>
      <c r="B61">
        <v>0.778</v>
      </c>
      <c r="C61">
        <v>0.976</v>
      </c>
      <c r="D61">
        <v>1.15</v>
      </c>
      <c r="E61">
        <v>0.855</v>
      </c>
      <c r="F61">
        <v>0.897</v>
      </c>
      <c r="G61">
        <v>0.815</v>
      </c>
      <c r="H61">
        <v>1</v>
      </c>
      <c r="I61">
        <v>1</v>
      </c>
    </row>
    <row r="62" spans="1:9" ht="15">
      <c r="A62" t="s">
        <v>175</v>
      </c>
      <c r="B62">
        <v>0.312</v>
      </c>
      <c r="C62">
        <v>0.359</v>
      </c>
      <c r="D62">
        <v>0.292</v>
      </c>
      <c r="E62">
        <v>0.812</v>
      </c>
      <c r="F62">
        <v>0.155</v>
      </c>
      <c r="G62">
        <v>0.261</v>
      </c>
      <c r="H62">
        <v>1</v>
      </c>
      <c r="I62">
        <v>1</v>
      </c>
    </row>
    <row r="63" spans="1:9" ht="15">
      <c r="A63" t="s">
        <v>176</v>
      </c>
      <c r="B63">
        <v>0.275</v>
      </c>
      <c r="C63">
        <v>0.293</v>
      </c>
      <c r="D63">
        <v>0.257</v>
      </c>
      <c r="E63">
        <v>0.197</v>
      </c>
      <c r="F63">
        <v>0.135</v>
      </c>
      <c r="G63">
        <v>0.233</v>
      </c>
      <c r="H63">
        <v>1</v>
      </c>
      <c r="I63">
        <v>1</v>
      </c>
    </row>
    <row r="64" spans="1:9" ht="15">
      <c r="A64" t="s">
        <v>133</v>
      </c>
      <c r="B64">
        <v>1.321</v>
      </c>
      <c r="C64">
        <v>1.548</v>
      </c>
      <c r="D64">
        <v>1.19</v>
      </c>
      <c r="E64">
        <v>1.358</v>
      </c>
      <c r="F64">
        <v>1.45</v>
      </c>
      <c r="G64">
        <v>1.23</v>
      </c>
      <c r="H64">
        <v>1</v>
      </c>
      <c r="I64">
        <v>1</v>
      </c>
    </row>
    <row r="65" spans="1:9" ht="15">
      <c r="A65" t="s">
        <v>177</v>
      </c>
      <c r="B65">
        <v>1.245</v>
      </c>
      <c r="C65">
        <v>1.428</v>
      </c>
      <c r="D65">
        <v>1.173</v>
      </c>
      <c r="E65">
        <v>1.198</v>
      </c>
      <c r="F65">
        <v>1.354</v>
      </c>
      <c r="G65">
        <v>1.266</v>
      </c>
      <c r="H65">
        <v>1</v>
      </c>
      <c r="I65">
        <v>1</v>
      </c>
    </row>
    <row r="66" spans="1:9" ht="15">
      <c r="A66" t="s">
        <v>178</v>
      </c>
      <c r="B66">
        <v>1.307</v>
      </c>
      <c r="C66">
        <v>1.404</v>
      </c>
      <c r="D66">
        <v>1.173</v>
      </c>
      <c r="E66">
        <v>1.295</v>
      </c>
      <c r="F66">
        <v>1.274</v>
      </c>
      <c r="G66">
        <v>1.367</v>
      </c>
      <c r="H66">
        <v>1</v>
      </c>
      <c r="I66">
        <v>1</v>
      </c>
    </row>
    <row r="67" spans="1:9" ht="15">
      <c r="A67" t="s">
        <v>179</v>
      </c>
      <c r="B67">
        <v>1.423</v>
      </c>
      <c r="C67">
        <v>1.66</v>
      </c>
      <c r="D67">
        <v>1.308</v>
      </c>
      <c r="E67">
        <v>1.444</v>
      </c>
      <c r="F67">
        <v>1.341</v>
      </c>
      <c r="G67">
        <v>1.461</v>
      </c>
      <c r="H67">
        <v>1</v>
      </c>
      <c r="I67">
        <v>1</v>
      </c>
    </row>
    <row r="68" spans="1:9" ht="15">
      <c r="A68" t="s">
        <v>180</v>
      </c>
      <c r="B68">
        <v>1.495</v>
      </c>
      <c r="C68">
        <v>1.788</v>
      </c>
      <c r="D68">
        <v>1.501</v>
      </c>
      <c r="E68">
        <v>1.621</v>
      </c>
      <c r="F68">
        <v>1.438</v>
      </c>
      <c r="G68">
        <v>1.7</v>
      </c>
      <c r="H68">
        <v>1</v>
      </c>
      <c r="I68">
        <v>1</v>
      </c>
    </row>
    <row r="69" spans="1:9" ht="15">
      <c r="A69" t="s">
        <v>134</v>
      </c>
      <c r="B69">
        <v>1.094</v>
      </c>
      <c r="C69">
        <v>1.236</v>
      </c>
      <c r="D69">
        <v>1.534</v>
      </c>
      <c r="E69">
        <v>1.039</v>
      </c>
      <c r="F69">
        <v>1.401</v>
      </c>
      <c r="G69">
        <v>1.185</v>
      </c>
      <c r="H69">
        <v>1</v>
      </c>
      <c r="I69">
        <v>1</v>
      </c>
    </row>
    <row r="70" spans="1:9" ht="15">
      <c r="A70" t="s">
        <v>102</v>
      </c>
      <c r="B70">
        <v>1.445</v>
      </c>
      <c r="C70">
        <v>1.63</v>
      </c>
      <c r="D70">
        <v>1.534</v>
      </c>
      <c r="E70">
        <v>1.338</v>
      </c>
      <c r="F70">
        <v>1.49</v>
      </c>
      <c r="G70">
        <v>1.495</v>
      </c>
      <c r="H70">
        <v>1</v>
      </c>
      <c r="I70">
        <v>1</v>
      </c>
    </row>
    <row r="71" spans="1:9" ht="15">
      <c r="A71" t="s">
        <v>100</v>
      </c>
      <c r="B71">
        <v>1.422</v>
      </c>
      <c r="C71">
        <v>1.658</v>
      </c>
      <c r="D71">
        <v>1.501</v>
      </c>
      <c r="E71">
        <v>1.55</v>
      </c>
      <c r="F71">
        <v>1.415</v>
      </c>
      <c r="G71">
        <v>1.384</v>
      </c>
      <c r="H71">
        <v>1</v>
      </c>
      <c r="I71">
        <v>1</v>
      </c>
    </row>
    <row r="72" spans="1:9" ht="15">
      <c r="A72" t="s">
        <v>181</v>
      </c>
      <c r="B72">
        <v>1.336</v>
      </c>
      <c r="C72">
        <v>1.431</v>
      </c>
      <c r="D72">
        <v>1.356</v>
      </c>
      <c r="E72">
        <v>1.503</v>
      </c>
      <c r="F72">
        <v>1.385</v>
      </c>
      <c r="G72">
        <v>1.523</v>
      </c>
      <c r="H72">
        <v>1</v>
      </c>
      <c r="I72">
        <v>1</v>
      </c>
    </row>
    <row r="73" spans="1:9" ht="15">
      <c r="A73" t="s">
        <v>182</v>
      </c>
      <c r="B73">
        <v>1.179</v>
      </c>
      <c r="C73">
        <v>1.23</v>
      </c>
      <c r="D73">
        <v>1.19</v>
      </c>
      <c r="E73">
        <v>1.086</v>
      </c>
      <c r="F73">
        <v>1.251</v>
      </c>
      <c r="G73">
        <v>1.432</v>
      </c>
      <c r="H73">
        <v>1</v>
      </c>
      <c r="I73">
        <v>1</v>
      </c>
    </row>
    <row r="74" spans="1:9" ht="15">
      <c r="A74" t="s">
        <v>183</v>
      </c>
      <c r="B74">
        <v>1.192</v>
      </c>
      <c r="C74">
        <v>1.389</v>
      </c>
      <c r="D74">
        <v>1.353</v>
      </c>
      <c r="E74">
        <v>1.361</v>
      </c>
      <c r="F74">
        <v>1.351</v>
      </c>
      <c r="G74">
        <v>1.404</v>
      </c>
      <c r="H74">
        <v>1</v>
      </c>
      <c r="I74">
        <v>1</v>
      </c>
    </row>
    <row r="75" spans="1:9" ht="15">
      <c r="A75" t="s">
        <v>135</v>
      </c>
      <c r="B75">
        <v>1.188</v>
      </c>
      <c r="C75">
        <v>1.317</v>
      </c>
      <c r="D75">
        <v>1.51</v>
      </c>
      <c r="E75">
        <v>1.161</v>
      </c>
      <c r="F75">
        <v>1.318</v>
      </c>
      <c r="G75">
        <v>1.549</v>
      </c>
      <c r="H75">
        <v>1</v>
      </c>
      <c r="I75">
        <v>1</v>
      </c>
    </row>
    <row r="76" spans="1:9" ht="15">
      <c r="A76" t="s">
        <v>103</v>
      </c>
      <c r="B76">
        <v>1.635</v>
      </c>
      <c r="C76">
        <v>2.112</v>
      </c>
      <c r="D76">
        <v>1.534</v>
      </c>
      <c r="E76">
        <v>1.74</v>
      </c>
      <c r="F76">
        <v>1.518</v>
      </c>
      <c r="G76">
        <v>1.968</v>
      </c>
      <c r="H76">
        <v>1</v>
      </c>
      <c r="I76">
        <v>1</v>
      </c>
    </row>
    <row r="77" spans="1:9" ht="15">
      <c r="A77" t="s">
        <v>99</v>
      </c>
      <c r="B77">
        <v>1.63</v>
      </c>
      <c r="C77">
        <v>1.832</v>
      </c>
      <c r="D77">
        <v>1.614</v>
      </c>
      <c r="E77">
        <v>1.492</v>
      </c>
      <c r="F77">
        <v>1.518</v>
      </c>
      <c r="G77">
        <v>1.735</v>
      </c>
      <c r="H77">
        <v>1</v>
      </c>
      <c r="I77">
        <v>1</v>
      </c>
    </row>
    <row r="78" spans="1:9" ht="15">
      <c r="A78" t="s">
        <v>104</v>
      </c>
      <c r="B78">
        <v>1.595</v>
      </c>
      <c r="C78">
        <v>1.876</v>
      </c>
      <c r="D78">
        <v>1.614</v>
      </c>
      <c r="E78">
        <v>1.588</v>
      </c>
      <c r="F78">
        <v>1.518</v>
      </c>
      <c r="G78">
        <v>1.919</v>
      </c>
      <c r="H78">
        <v>1</v>
      </c>
      <c r="I78">
        <v>1</v>
      </c>
    </row>
    <row r="79" spans="1:9" ht="15">
      <c r="A79" t="s">
        <v>184</v>
      </c>
      <c r="B79">
        <v>1.586</v>
      </c>
      <c r="C79">
        <v>1.768</v>
      </c>
      <c r="D79">
        <v>1.614</v>
      </c>
      <c r="E79">
        <v>1.684</v>
      </c>
      <c r="F79">
        <v>1.508</v>
      </c>
      <c r="G79">
        <v>2.098</v>
      </c>
      <c r="H79">
        <v>1</v>
      </c>
      <c r="I79">
        <v>1</v>
      </c>
    </row>
    <row r="80" spans="1:9" ht="15">
      <c r="A80" t="s">
        <v>185</v>
      </c>
      <c r="B80">
        <v>1.546</v>
      </c>
      <c r="C80">
        <v>1.591</v>
      </c>
      <c r="D80">
        <v>1.589</v>
      </c>
      <c r="E80">
        <v>1.553</v>
      </c>
      <c r="F80">
        <v>1.301</v>
      </c>
      <c r="G80">
        <v>1.88</v>
      </c>
      <c r="H80">
        <v>1</v>
      </c>
      <c r="I80">
        <v>1</v>
      </c>
    </row>
    <row r="81" spans="1:9" ht="15">
      <c r="A81" t="s">
        <v>186</v>
      </c>
      <c r="B81">
        <v>1.555</v>
      </c>
      <c r="C81">
        <v>1.664</v>
      </c>
      <c r="D81">
        <v>1.59</v>
      </c>
      <c r="E81">
        <v>1.607</v>
      </c>
      <c r="F81">
        <v>1.3</v>
      </c>
      <c r="G81">
        <v>1.949</v>
      </c>
      <c r="H81">
        <v>1</v>
      </c>
      <c r="I81">
        <v>1</v>
      </c>
    </row>
    <row r="82" spans="1:9" ht="15">
      <c r="A82" t="s">
        <v>187</v>
      </c>
      <c r="B82">
        <v>1.621</v>
      </c>
      <c r="C82">
        <v>1.709</v>
      </c>
      <c r="D82">
        <v>1.611</v>
      </c>
      <c r="E82">
        <v>1.392</v>
      </c>
      <c r="F82">
        <v>1.266</v>
      </c>
      <c r="G82">
        <v>1.673</v>
      </c>
      <c r="H82">
        <v>1</v>
      </c>
      <c r="I82">
        <v>1</v>
      </c>
    </row>
    <row r="83" spans="1:9" ht="15">
      <c r="A83" t="s">
        <v>188</v>
      </c>
      <c r="B83">
        <v>1.411</v>
      </c>
      <c r="C83">
        <v>1.522</v>
      </c>
      <c r="D83">
        <v>1.276</v>
      </c>
      <c r="E83">
        <v>1.409</v>
      </c>
      <c r="F83">
        <v>1.207</v>
      </c>
      <c r="G83">
        <v>1.668</v>
      </c>
      <c r="H83">
        <v>1</v>
      </c>
      <c r="I83">
        <v>1</v>
      </c>
    </row>
    <row r="84" spans="1:9" ht="15">
      <c r="A84" t="s">
        <v>189</v>
      </c>
      <c r="B84">
        <v>0.85</v>
      </c>
      <c r="C84">
        <v>1.113</v>
      </c>
      <c r="D84">
        <v>0.823</v>
      </c>
      <c r="E84">
        <v>0.9</v>
      </c>
      <c r="F84">
        <v>1.145</v>
      </c>
      <c r="G84">
        <v>0.994</v>
      </c>
      <c r="H84">
        <v>1</v>
      </c>
      <c r="I84">
        <v>1</v>
      </c>
    </row>
    <row r="85" spans="1:9" ht="15">
      <c r="A85" t="s">
        <v>190</v>
      </c>
      <c r="B85">
        <v>1.248</v>
      </c>
      <c r="C85">
        <v>1.338</v>
      </c>
      <c r="D85">
        <v>1.317</v>
      </c>
      <c r="E85">
        <v>0.88</v>
      </c>
      <c r="F85">
        <v>1.165</v>
      </c>
      <c r="G85">
        <v>1.418</v>
      </c>
      <c r="H85">
        <v>1</v>
      </c>
      <c r="I85">
        <v>1</v>
      </c>
    </row>
    <row r="86" spans="1:9" ht="15">
      <c r="A86" t="s">
        <v>191</v>
      </c>
      <c r="B86">
        <v>1.186</v>
      </c>
      <c r="C86">
        <v>1.337</v>
      </c>
      <c r="D86">
        <v>1.174</v>
      </c>
      <c r="E86">
        <v>0.936</v>
      </c>
      <c r="F86">
        <v>1.26</v>
      </c>
      <c r="G86">
        <v>1.373</v>
      </c>
      <c r="H86">
        <v>1</v>
      </c>
      <c r="I86">
        <v>1</v>
      </c>
    </row>
    <row r="87" spans="1:9" ht="15">
      <c r="A87" t="s">
        <v>192</v>
      </c>
      <c r="B87">
        <v>1.115</v>
      </c>
      <c r="C87">
        <v>1.265</v>
      </c>
      <c r="D87">
        <v>1.063</v>
      </c>
      <c r="E87">
        <v>1.018</v>
      </c>
      <c r="F87">
        <v>1.15</v>
      </c>
      <c r="G87">
        <v>1.137</v>
      </c>
      <c r="H87">
        <v>1</v>
      </c>
      <c r="I87">
        <v>1</v>
      </c>
    </row>
    <row r="88" spans="1:9" ht="15">
      <c r="A88" t="s">
        <v>193</v>
      </c>
      <c r="B88">
        <v>1.019</v>
      </c>
      <c r="C88">
        <v>1.145</v>
      </c>
      <c r="D88">
        <v>1.174</v>
      </c>
      <c r="E88">
        <v>1.06</v>
      </c>
      <c r="F88">
        <v>1.12</v>
      </c>
      <c r="G88">
        <v>1.101</v>
      </c>
      <c r="H88">
        <v>1</v>
      </c>
      <c r="I88">
        <v>1</v>
      </c>
    </row>
    <row r="89" spans="1:9" ht="15">
      <c r="A89" t="s">
        <v>144</v>
      </c>
      <c r="B89">
        <v>1.252</v>
      </c>
      <c r="C89">
        <v>1.347</v>
      </c>
      <c r="D89">
        <v>1.174</v>
      </c>
      <c r="E89">
        <v>1.213</v>
      </c>
      <c r="F89">
        <v>1.145</v>
      </c>
      <c r="G89">
        <v>1.417</v>
      </c>
      <c r="H89">
        <v>1</v>
      </c>
      <c r="I89">
        <v>1</v>
      </c>
    </row>
    <row r="90" spans="1:9" ht="15">
      <c r="A90" t="s">
        <v>194</v>
      </c>
      <c r="B90">
        <v>1.188</v>
      </c>
      <c r="C90">
        <v>1.398</v>
      </c>
      <c r="D90">
        <v>1.174</v>
      </c>
      <c r="E90">
        <v>0.974</v>
      </c>
      <c r="F90">
        <v>1.145</v>
      </c>
      <c r="G90">
        <v>1.162</v>
      </c>
      <c r="H90">
        <v>1</v>
      </c>
      <c r="I90">
        <v>1</v>
      </c>
    </row>
    <row r="91" spans="1:9" ht="15">
      <c r="A91" t="s">
        <v>195</v>
      </c>
      <c r="B91">
        <v>1.174</v>
      </c>
      <c r="C91">
        <v>1.185</v>
      </c>
      <c r="D91">
        <v>1.174</v>
      </c>
      <c r="E91">
        <v>0.996</v>
      </c>
      <c r="F91">
        <v>1.13</v>
      </c>
      <c r="G91">
        <v>1.295</v>
      </c>
      <c r="H91">
        <v>1</v>
      </c>
      <c r="I91">
        <v>1</v>
      </c>
    </row>
    <row r="92" spans="1:9" ht="15">
      <c r="A92" t="s">
        <v>196</v>
      </c>
      <c r="B92">
        <v>1.058</v>
      </c>
      <c r="C92">
        <v>1.149</v>
      </c>
      <c r="D92">
        <v>0.995</v>
      </c>
      <c r="E92">
        <v>0.982</v>
      </c>
      <c r="F92">
        <v>1.058</v>
      </c>
      <c r="G92">
        <v>1.208</v>
      </c>
      <c r="H92">
        <v>1</v>
      </c>
      <c r="I92">
        <v>1</v>
      </c>
    </row>
    <row r="93" spans="1:9" ht="15">
      <c r="A93" t="s">
        <v>197</v>
      </c>
      <c r="B93">
        <v>0.21</v>
      </c>
      <c r="C93">
        <v>1.15</v>
      </c>
      <c r="D93">
        <v>1.15</v>
      </c>
      <c r="E93">
        <v>0.9</v>
      </c>
      <c r="F93">
        <v>1.117</v>
      </c>
      <c r="G93">
        <v>0.712</v>
      </c>
      <c r="H93">
        <v>1</v>
      </c>
      <c r="I93">
        <v>1</v>
      </c>
    </row>
    <row r="94" spans="1:9" ht="15">
      <c r="A94" t="s">
        <v>145</v>
      </c>
      <c r="B94">
        <v>1.092</v>
      </c>
      <c r="C94">
        <v>1.151</v>
      </c>
      <c r="D94">
        <v>1.19</v>
      </c>
      <c r="E94">
        <v>1.221</v>
      </c>
      <c r="F94">
        <v>1.251</v>
      </c>
      <c r="G94">
        <v>1.418</v>
      </c>
      <c r="H94">
        <v>1</v>
      </c>
      <c r="I94">
        <v>1</v>
      </c>
    </row>
    <row r="95" spans="1:9" ht="15">
      <c r="A95" t="s">
        <v>198</v>
      </c>
      <c r="B95">
        <v>0.972</v>
      </c>
      <c r="C95">
        <v>1.277</v>
      </c>
      <c r="D95">
        <v>1.19</v>
      </c>
      <c r="E95">
        <v>0.929</v>
      </c>
      <c r="F95">
        <v>1.3</v>
      </c>
      <c r="G95">
        <v>1.088</v>
      </c>
      <c r="H95">
        <v>1</v>
      </c>
      <c r="I95">
        <v>1</v>
      </c>
    </row>
    <row r="96" spans="1:9" ht="15">
      <c r="A96" t="s">
        <v>199</v>
      </c>
      <c r="B96">
        <v>1.19</v>
      </c>
      <c r="C96">
        <v>1.399</v>
      </c>
      <c r="D96">
        <v>1.19</v>
      </c>
      <c r="E96">
        <v>1.346</v>
      </c>
      <c r="F96">
        <v>1.335</v>
      </c>
      <c r="G96">
        <v>1.491</v>
      </c>
      <c r="H96">
        <v>1</v>
      </c>
      <c r="I96">
        <v>1</v>
      </c>
    </row>
    <row r="97" spans="1:9" ht="15">
      <c r="A97" t="s">
        <v>138</v>
      </c>
      <c r="B97">
        <v>1.002</v>
      </c>
      <c r="C97">
        <v>1.337</v>
      </c>
      <c r="D97">
        <v>0.942</v>
      </c>
      <c r="E97">
        <v>1.054</v>
      </c>
      <c r="F97">
        <v>1.22</v>
      </c>
      <c r="G97">
        <v>1.286</v>
      </c>
      <c r="H97">
        <v>1</v>
      </c>
      <c r="I97">
        <v>1</v>
      </c>
    </row>
    <row r="98" spans="1:9" ht="15">
      <c r="A98" t="s">
        <v>200</v>
      </c>
      <c r="B98">
        <v>0.479</v>
      </c>
      <c r="C98">
        <v>0.943</v>
      </c>
      <c r="D98">
        <v>0.397</v>
      </c>
      <c r="E98">
        <v>0.82</v>
      </c>
      <c r="F98">
        <v>0.755</v>
      </c>
      <c r="G98">
        <v>0.42</v>
      </c>
      <c r="H98">
        <v>1</v>
      </c>
      <c r="I98">
        <v>1</v>
      </c>
    </row>
    <row r="99" spans="1:9" ht="15">
      <c r="A99" t="s">
        <v>201</v>
      </c>
      <c r="B99">
        <v>0.826</v>
      </c>
      <c r="C99">
        <v>1.403</v>
      </c>
      <c r="D99">
        <v>0.812</v>
      </c>
      <c r="E99">
        <v>0.678</v>
      </c>
      <c r="F99">
        <v>1.22</v>
      </c>
      <c r="G99">
        <v>1.094</v>
      </c>
      <c r="H99">
        <v>1</v>
      </c>
      <c r="I99">
        <v>1</v>
      </c>
    </row>
    <row r="100" spans="1:9" ht="15">
      <c r="A100" t="s">
        <v>137</v>
      </c>
      <c r="B100">
        <v>0.833</v>
      </c>
      <c r="C100">
        <v>0.82</v>
      </c>
      <c r="D100">
        <v>0.906</v>
      </c>
      <c r="E100">
        <v>0.731</v>
      </c>
      <c r="F100">
        <v>0.753</v>
      </c>
      <c r="G100">
        <v>0.982</v>
      </c>
      <c r="H100">
        <v>1</v>
      </c>
      <c r="I100">
        <v>1</v>
      </c>
    </row>
    <row r="101" spans="1:9" ht="15">
      <c r="A101" t="s">
        <v>202</v>
      </c>
      <c r="B101">
        <v>0.97</v>
      </c>
      <c r="C101">
        <v>0.831</v>
      </c>
      <c r="D101">
        <v>0.906</v>
      </c>
      <c r="E101">
        <v>0.934</v>
      </c>
      <c r="F101">
        <v>0.9</v>
      </c>
      <c r="G101">
        <v>1.129</v>
      </c>
      <c r="H101">
        <v>1</v>
      </c>
      <c r="I101">
        <v>1</v>
      </c>
    </row>
    <row r="102" spans="1:9" ht="15">
      <c r="A102" t="s">
        <v>204</v>
      </c>
      <c r="B102">
        <v>1.128</v>
      </c>
      <c r="C102">
        <v>0.89</v>
      </c>
      <c r="D102">
        <v>0.906</v>
      </c>
      <c r="E102">
        <v>1.335</v>
      </c>
      <c r="F102">
        <v>1.033</v>
      </c>
      <c r="G102">
        <v>1.395</v>
      </c>
      <c r="H102">
        <v>1</v>
      </c>
      <c r="I102">
        <v>1</v>
      </c>
    </row>
    <row r="103" spans="1:9" ht="15">
      <c r="A103" t="s">
        <v>203</v>
      </c>
      <c r="B103">
        <v>0.1</v>
      </c>
      <c r="C103">
        <v>0.769</v>
      </c>
      <c r="D103">
        <v>0.353</v>
      </c>
      <c r="E103">
        <v>0.6</v>
      </c>
      <c r="F103">
        <v>0.502</v>
      </c>
      <c r="G103">
        <v>0.604</v>
      </c>
      <c r="H103">
        <v>1</v>
      </c>
      <c r="I103">
        <v>1</v>
      </c>
    </row>
    <row r="104" spans="1:9" ht="15">
      <c r="A104" t="s">
        <v>205</v>
      </c>
      <c r="B104">
        <v>0.28</v>
      </c>
      <c r="C104">
        <v>0.769</v>
      </c>
      <c r="D104">
        <v>0.353</v>
      </c>
      <c r="E104">
        <v>0.145</v>
      </c>
      <c r="F104">
        <v>0.285</v>
      </c>
      <c r="G104">
        <v>0.377</v>
      </c>
      <c r="H104">
        <v>1</v>
      </c>
      <c r="I104">
        <v>1</v>
      </c>
    </row>
    <row r="105" spans="1:9" ht="15">
      <c r="A105" t="s">
        <v>208</v>
      </c>
      <c r="B105">
        <v>0.59</v>
      </c>
      <c r="C105">
        <v>0.795</v>
      </c>
      <c r="D105">
        <v>0.75</v>
      </c>
      <c r="E105">
        <v>0.654</v>
      </c>
      <c r="F105">
        <v>0.765</v>
      </c>
      <c r="G105">
        <v>0.636</v>
      </c>
      <c r="H105">
        <v>1</v>
      </c>
      <c r="I105">
        <v>1</v>
      </c>
    </row>
    <row r="106" spans="1:9" ht="15">
      <c r="A106" t="s">
        <v>209</v>
      </c>
      <c r="B106">
        <v>0.326</v>
      </c>
      <c r="C106">
        <v>0.334</v>
      </c>
      <c r="D106">
        <v>0.284</v>
      </c>
      <c r="E106">
        <v>0.574</v>
      </c>
      <c r="F106">
        <v>0.146</v>
      </c>
      <c r="G106">
        <v>0.288</v>
      </c>
      <c r="H106">
        <v>1</v>
      </c>
      <c r="I106">
        <v>1</v>
      </c>
    </row>
    <row r="107" spans="1:9" ht="15">
      <c r="A107" t="s">
        <v>210</v>
      </c>
      <c r="B107">
        <v>0.731</v>
      </c>
      <c r="C107">
        <v>1.098</v>
      </c>
      <c r="D107">
        <v>0.787</v>
      </c>
      <c r="E107">
        <v>0.906</v>
      </c>
      <c r="F107">
        <v>0.965</v>
      </c>
      <c r="G107">
        <v>0.837</v>
      </c>
      <c r="H107">
        <v>1</v>
      </c>
      <c r="I107">
        <v>1</v>
      </c>
    </row>
    <row r="108" spans="1:9" ht="15">
      <c r="A108" t="s">
        <v>211</v>
      </c>
      <c r="B108">
        <v>1.178</v>
      </c>
      <c r="C108">
        <v>1.304</v>
      </c>
      <c r="D108">
        <v>1.09</v>
      </c>
      <c r="E108">
        <v>1.013</v>
      </c>
      <c r="F108">
        <v>1.3</v>
      </c>
      <c r="G108">
        <v>1.199</v>
      </c>
      <c r="H108">
        <v>1</v>
      </c>
      <c r="I108">
        <v>1</v>
      </c>
    </row>
    <row r="109" spans="1:9" ht="15">
      <c r="A109" t="s">
        <v>212</v>
      </c>
      <c r="B109">
        <v>1.07</v>
      </c>
      <c r="C109">
        <v>1.12</v>
      </c>
      <c r="D109">
        <v>0.9</v>
      </c>
      <c r="E109">
        <v>1.021</v>
      </c>
      <c r="F109">
        <v>1.11</v>
      </c>
      <c r="G109">
        <v>1.134</v>
      </c>
      <c r="H109">
        <v>1</v>
      </c>
      <c r="I109">
        <v>1</v>
      </c>
    </row>
    <row r="110" spans="1:9" ht="15">
      <c r="A110" t="s">
        <v>213</v>
      </c>
      <c r="B110">
        <v>0.482</v>
      </c>
      <c r="C110">
        <v>1.112</v>
      </c>
      <c r="D110">
        <v>0.78</v>
      </c>
      <c r="E110">
        <v>0.9</v>
      </c>
      <c r="F110">
        <v>0.965</v>
      </c>
      <c r="G110">
        <v>0.666</v>
      </c>
      <c r="H110">
        <v>1</v>
      </c>
      <c r="I110">
        <v>1</v>
      </c>
    </row>
    <row r="111" spans="1:9" ht="15">
      <c r="A111" t="s">
        <v>214</v>
      </c>
      <c r="B111">
        <v>1.178</v>
      </c>
      <c r="C111">
        <v>1.362</v>
      </c>
      <c r="D111">
        <v>0.9</v>
      </c>
      <c r="E111">
        <v>1.123</v>
      </c>
      <c r="F111">
        <v>1.19</v>
      </c>
      <c r="G111">
        <v>1.333</v>
      </c>
      <c r="H111">
        <v>1</v>
      </c>
      <c r="I111">
        <v>1</v>
      </c>
    </row>
    <row r="112" spans="1:9" ht="15">
      <c r="A112" t="s">
        <v>215</v>
      </c>
      <c r="B112">
        <v>0.558</v>
      </c>
      <c r="C112">
        <v>0.995</v>
      </c>
      <c r="D112">
        <v>1.07</v>
      </c>
      <c r="E112">
        <v>0.982</v>
      </c>
      <c r="F112">
        <v>0.705</v>
      </c>
      <c r="G112">
        <v>0.548</v>
      </c>
      <c r="H112">
        <v>1</v>
      </c>
      <c r="I112">
        <v>1</v>
      </c>
    </row>
    <row r="113" spans="1:9" ht="15">
      <c r="A113" t="s">
        <v>216</v>
      </c>
      <c r="B113">
        <v>1.333</v>
      </c>
      <c r="C113">
        <v>1.682</v>
      </c>
      <c r="D113">
        <v>1.112</v>
      </c>
      <c r="E113">
        <v>1.151</v>
      </c>
      <c r="F113">
        <v>1.3</v>
      </c>
      <c r="G113">
        <v>1.509</v>
      </c>
      <c r="H113">
        <v>1</v>
      </c>
      <c r="I113">
        <v>1</v>
      </c>
    </row>
    <row r="114" spans="1:9" ht="15">
      <c r="A114" t="s">
        <v>101</v>
      </c>
      <c r="B114">
        <v>1.279</v>
      </c>
      <c r="C114">
        <v>1.692</v>
      </c>
      <c r="D114">
        <v>1.201</v>
      </c>
      <c r="E114">
        <v>1.049</v>
      </c>
      <c r="F114">
        <v>1.4</v>
      </c>
      <c r="G114">
        <v>1.372</v>
      </c>
      <c r="H114">
        <v>1</v>
      </c>
      <c r="I114">
        <v>1</v>
      </c>
    </row>
    <row r="115" spans="1:9" ht="15">
      <c r="A115" t="s">
        <v>217</v>
      </c>
      <c r="B115">
        <v>1.125</v>
      </c>
      <c r="C115">
        <v>1.335</v>
      </c>
      <c r="D115">
        <v>0.9</v>
      </c>
      <c r="E115">
        <v>1.058</v>
      </c>
      <c r="F115">
        <v>1.3</v>
      </c>
      <c r="G115">
        <v>1.274</v>
      </c>
      <c r="H115">
        <v>1</v>
      </c>
      <c r="I115">
        <v>1</v>
      </c>
    </row>
    <row r="116" spans="1:9" ht="15">
      <c r="A116" t="s">
        <v>218</v>
      </c>
      <c r="B116">
        <v>0.579</v>
      </c>
      <c r="C116">
        <v>0.694</v>
      </c>
      <c r="D116">
        <v>0.536</v>
      </c>
      <c r="E116">
        <v>0.496</v>
      </c>
      <c r="F116">
        <v>0.467</v>
      </c>
      <c r="G116">
        <v>0.575</v>
      </c>
      <c r="H116">
        <v>1</v>
      </c>
      <c r="I116">
        <v>1</v>
      </c>
    </row>
    <row r="117" spans="1:9" ht="15">
      <c r="A117" t="s">
        <v>219</v>
      </c>
      <c r="B117">
        <v>0.793</v>
      </c>
      <c r="C117">
        <v>0.854</v>
      </c>
      <c r="D117">
        <v>0.713</v>
      </c>
      <c r="E117">
        <v>0.738</v>
      </c>
      <c r="F117">
        <v>0.633</v>
      </c>
      <c r="G117">
        <v>0.756</v>
      </c>
      <c r="H117">
        <v>1</v>
      </c>
      <c r="I117">
        <v>1</v>
      </c>
    </row>
    <row r="118" spans="1:9" ht="15">
      <c r="A118" t="s">
        <v>220</v>
      </c>
      <c r="B118">
        <v>1.092</v>
      </c>
      <c r="C118">
        <v>1.04</v>
      </c>
      <c r="D118">
        <v>0.96</v>
      </c>
      <c r="E118">
        <v>0.921</v>
      </c>
      <c r="F118">
        <v>1.06</v>
      </c>
      <c r="G118">
        <v>1.096</v>
      </c>
      <c r="H118">
        <v>1</v>
      </c>
      <c r="I118">
        <v>1</v>
      </c>
    </row>
    <row r="119" spans="1:9" ht="15">
      <c r="A119" t="s">
        <v>221</v>
      </c>
      <c r="B119">
        <v>1.143</v>
      </c>
      <c r="C119">
        <v>0.945</v>
      </c>
      <c r="D119">
        <v>0.89</v>
      </c>
      <c r="E119">
        <v>1.217</v>
      </c>
      <c r="F119">
        <v>1.03</v>
      </c>
      <c r="G119">
        <v>1.311</v>
      </c>
      <c r="H119">
        <v>1</v>
      </c>
      <c r="I119">
        <v>1</v>
      </c>
    </row>
    <row r="120" spans="1:9" ht="15">
      <c r="A120" t="s">
        <v>222</v>
      </c>
      <c r="B120">
        <v>1.007</v>
      </c>
      <c r="C120">
        <v>0.98</v>
      </c>
      <c r="D120">
        <v>0.963</v>
      </c>
      <c r="E120">
        <v>1.141</v>
      </c>
      <c r="F120">
        <v>1.063</v>
      </c>
      <c r="G120">
        <v>1.379</v>
      </c>
      <c r="H120">
        <v>1</v>
      </c>
      <c r="I120">
        <v>1</v>
      </c>
    </row>
    <row r="121" spans="1:9" ht="15">
      <c r="A121" t="s">
        <v>223</v>
      </c>
      <c r="B121">
        <v>1.232</v>
      </c>
      <c r="C121">
        <v>1.05</v>
      </c>
      <c r="D121">
        <v>0.963</v>
      </c>
      <c r="E121">
        <v>1.254</v>
      </c>
      <c r="F121">
        <v>1.132</v>
      </c>
      <c r="G121">
        <v>1.48</v>
      </c>
      <c r="H121">
        <v>1</v>
      </c>
      <c r="I121">
        <v>1</v>
      </c>
    </row>
    <row r="122" spans="1:9" ht="15">
      <c r="A122" t="s">
        <v>224</v>
      </c>
      <c r="B122">
        <v>0.971</v>
      </c>
      <c r="C122">
        <v>1.037</v>
      </c>
      <c r="D122">
        <v>0.96</v>
      </c>
      <c r="E122">
        <v>0.917</v>
      </c>
      <c r="F122">
        <v>0.92</v>
      </c>
      <c r="G122">
        <v>1.177</v>
      </c>
      <c r="H122">
        <v>1</v>
      </c>
      <c r="I122">
        <v>1</v>
      </c>
    </row>
    <row r="123" spans="1:9" ht="15">
      <c r="A123" t="s">
        <v>225</v>
      </c>
      <c r="B123">
        <v>1.087</v>
      </c>
      <c r="C123">
        <v>1.045</v>
      </c>
      <c r="D123">
        <v>0.963</v>
      </c>
      <c r="E123">
        <v>1.025</v>
      </c>
      <c r="F123">
        <v>0.922</v>
      </c>
      <c r="G123">
        <v>1.141</v>
      </c>
      <c r="H123">
        <v>1</v>
      </c>
      <c r="I123">
        <v>1</v>
      </c>
    </row>
    <row r="124" spans="1:9" ht="15">
      <c r="A124" t="s">
        <v>226</v>
      </c>
      <c r="B124">
        <v>0.867</v>
      </c>
      <c r="C124">
        <v>1.042</v>
      </c>
      <c r="D124">
        <v>0.96</v>
      </c>
      <c r="E124">
        <v>0.645</v>
      </c>
      <c r="F124">
        <v>1</v>
      </c>
      <c r="G124">
        <v>0.994</v>
      </c>
      <c r="H124">
        <v>1</v>
      </c>
      <c r="I124">
        <v>1</v>
      </c>
    </row>
    <row r="125" spans="1:9" ht="15">
      <c r="A125" t="s">
        <v>136</v>
      </c>
      <c r="B125">
        <v>0.766</v>
      </c>
      <c r="C125">
        <v>1.027</v>
      </c>
      <c r="D125">
        <v>0.85</v>
      </c>
      <c r="E125">
        <v>0.7</v>
      </c>
      <c r="F125">
        <v>0.9</v>
      </c>
      <c r="G125">
        <v>0.766</v>
      </c>
      <c r="H125">
        <v>1</v>
      </c>
      <c r="I125">
        <v>1</v>
      </c>
    </row>
    <row r="126" spans="1:9" ht="15">
      <c r="A126" t="s">
        <v>227</v>
      </c>
      <c r="B126">
        <v>0.947</v>
      </c>
      <c r="C126">
        <v>1.019</v>
      </c>
      <c r="D126">
        <v>0.85</v>
      </c>
      <c r="E126">
        <v>0.9</v>
      </c>
      <c r="F126">
        <v>0.895</v>
      </c>
      <c r="G126">
        <v>0.907</v>
      </c>
      <c r="H126">
        <v>1</v>
      </c>
      <c r="I126">
        <v>1</v>
      </c>
    </row>
    <row r="127" spans="1:9" ht="15">
      <c r="A127" t="s">
        <v>229</v>
      </c>
      <c r="B127">
        <v>0.726</v>
      </c>
      <c r="C127">
        <v>1.008</v>
      </c>
      <c r="D127">
        <v>0.85</v>
      </c>
      <c r="E127">
        <v>0.77</v>
      </c>
      <c r="F127">
        <v>0.768</v>
      </c>
      <c r="G127">
        <v>0.728</v>
      </c>
      <c r="H127">
        <v>1</v>
      </c>
      <c r="I127">
        <v>1</v>
      </c>
    </row>
    <row r="128" spans="1:9" ht="15">
      <c r="A128" t="s">
        <v>230</v>
      </c>
      <c r="B128">
        <v>0.919</v>
      </c>
      <c r="C128">
        <v>0.974</v>
      </c>
      <c r="D128">
        <v>0.85</v>
      </c>
      <c r="E128">
        <v>0.85</v>
      </c>
      <c r="F128">
        <v>0.688</v>
      </c>
      <c r="G128">
        <v>0.906</v>
      </c>
      <c r="H128">
        <v>1</v>
      </c>
      <c r="I128">
        <v>1</v>
      </c>
    </row>
    <row r="129" spans="1:9" ht="15">
      <c r="A129" t="s">
        <v>232</v>
      </c>
      <c r="B129">
        <v>0.447</v>
      </c>
      <c r="C129">
        <v>0.794</v>
      </c>
      <c r="D129">
        <v>0.45</v>
      </c>
      <c r="E129">
        <v>0.721</v>
      </c>
      <c r="F129">
        <v>0.703</v>
      </c>
      <c r="G129">
        <v>0.489</v>
      </c>
      <c r="H129">
        <v>1</v>
      </c>
      <c r="I129">
        <v>1</v>
      </c>
    </row>
    <row r="130" spans="1:9" ht="15">
      <c r="A130" t="s">
        <v>228</v>
      </c>
      <c r="B130">
        <v>0.434</v>
      </c>
      <c r="C130">
        <v>0.727</v>
      </c>
      <c r="D130">
        <v>0.49</v>
      </c>
      <c r="E130">
        <v>0.7</v>
      </c>
      <c r="F130">
        <v>0.55</v>
      </c>
      <c r="G130">
        <v>0.515</v>
      </c>
      <c r="H130">
        <v>1</v>
      </c>
      <c r="I130">
        <v>1</v>
      </c>
    </row>
    <row r="131" spans="1:9" ht="15">
      <c r="A131" t="s">
        <v>231</v>
      </c>
      <c r="B131">
        <v>0.795</v>
      </c>
      <c r="C131">
        <v>0.897</v>
      </c>
      <c r="D131">
        <v>0.74</v>
      </c>
      <c r="E131">
        <v>0.806</v>
      </c>
      <c r="F131">
        <v>0.78</v>
      </c>
      <c r="G131">
        <v>0.818</v>
      </c>
      <c r="H131">
        <v>1</v>
      </c>
      <c r="I131">
        <v>1</v>
      </c>
    </row>
    <row r="132" spans="1:9" ht="15">
      <c r="A132" t="s">
        <v>240</v>
      </c>
      <c r="B132">
        <v>0.653</v>
      </c>
      <c r="C132">
        <v>0.891</v>
      </c>
      <c r="D132">
        <v>0.75</v>
      </c>
      <c r="E132">
        <v>0.75</v>
      </c>
      <c r="F132">
        <v>0.755</v>
      </c>
      <c r="G132">
        <v>0.692</v>
      </c>
      <c r="H132">
        <v>1</v>
      </c>
      <c r="I132">
        <v>1</v>
      </c>
    </row>
    <row r="133" spans="1:9" ht="15">
      <c r="A133" t="s">
        <v>235</v>
      </c>
      <c r="B133">
        <v>0.655</v>
      </c>
      <c r="C133">
        <v>0.933</v>
      </c>
      <c r="D133">
        <v>0.536</v>
      </c>
      <c r="E133">
        <v>0.54</v>
      </c>
      <c r="F133">
        <v>0.654</v>
      </c>
      <c r="G133">
        <v>0.606</v>
      </c>
      <c r="H133">
        <v>1</v>
      </c>
      <c r="I133">
        <v>1</v>
      </c>
    </row>
    <row r="134" spans="1:9" ht="15">
      <c r="A134" t="s">
        <v>234</v>
      </c>
      <c r="B134">
        <v>0.938</v>
      </c>
      <c r="C134">
        <v>0.957</v>
      </c>
      <c r="D134">
        <v>0.89</v>
      </c>
      <c r="E134">
        <v>0.954</v>
      </c>
      <c r="F134">
        <v>0.93</v>
      </c>
      <c r="G134">
        <v>1.195</v>
      </c>
      <c r="H134">
        <v>1</v>
      </c>
      <c r="I134">
        <v>1</v>
      </c>
    </row>
    <row r="135" spans="1:9" ht="15">
      <c r="A135" t="s">
        <v>237</v>
      </c>
      <c r="B135">
        <v>0.925</v>
      </c>
      <c r="C135">
        <v>1.031</v>
      </c>
      <c r="D135">
        <v>0.963</v>
      </c>
      <c r="E135">
        <v>0.726</v>
      </c>
      <c r="F135">
        <v>1.044</v>
      </c>
      <c r="G135">
        <v>1.189</v>
      </c>
      <c r="H135">
        <v>1</v>
      </c>
      <c r="I135">
        <v>1</v>
      </c>
    </row>
    <row r="136" spans="1:9" ht="15">
      <c r="A136" t="s">
        <v>236</v>
      </c>
      <c r="B136">
        <v>0.725</v>
      </c>
      <c r="C136">
        <v>0.998</v>
      </c>
      <c r="D136">
        <v>0.85</v>
      </c>
      <c r="E136">
        <v>0.721</v>
      </c>
      <c r="F136">
        <v>0.975</v>
      </c>
      <c r="G136">
        <v>0.729</v>
      </c>
      <c r="H136">
        <v>1</v>
      </c>
      <c r="I136">
        <v>1</v>
      </c>
    </row>
    <row r="137" spans="1:9" ht="15">
      <c r="A137" t="s">
        <v>238</v>
      </c>
      <c r="B137">
        <v>0.707</v>
      </c>
      <c r="C137">
        <v>0.884</v>
      </c>
      <c r="D137">
        <v>0.76</v>
      </c>
      <c r="E137">
        <v>0.79</v>
      </c>
      <c r="F137">
        <v>0.75</v>
      </c>
      <c r="G137">
        <v>0.774</v>
      </c>
      <c r="H137">
        <v>1</v>
      </c>
      <c r="I137">
        <v>1</v>
      </c>
    </row>
    <row r="138" spans="1:9" ht="15">
      <c r="A138" t="s">
        <v>241</v>
      </c>
      <c r="B138">
        <v>0.6</v>
      </c>
      <c r="C138">
        <v>0.776</v>
      </c>
      <c r="D138">
        <v>0.508</v>
      </c>
      <c r="E138">
        <v>0.709</v>
      </c>
      <c r="F138">
        <v>0.64</v>
      </c>
      <c r="G138">
        <v>0.595</v>
      </c>
      <c r="H138">
        <v>1</v>
      </c>
      <c r="I138">
        <v>1</v>
      </c>
    </row>
    <row r="139" spans="1:9" ht="15">
      <c r="A139" t="s">
        <v>131</v>
      </c>
      <c r="B139">
        <v>0.858</v>
      </c>
      <c r="C139">
        <v>0.889</v>
      </c>
      <c r="D139">
        <v>0.75</v>
      </c>
      <c r="E139">
        <v>0.914</v>
      </c>
      <c r="F139">
        <v>0.772</v>
      </c>
      <c r="G139">
        <v>1.115</v>
      </c>
      <c r="H139">
        <v>1</v>
      </c>
      <c r="I139">
        <v>1</v>
      </c>
    </row>
    <row r="140" spans="1:9" ht="15">
      <c r="A140" t="s">
        <v>233</v>
      </c>
      <c r="B140">
        <v>0.94</v>
      </c>
      <c r="C140">
        <v>0.855</v>
      </c>
      <c r="D140">
        <v>0.906</v>
      </c>
      <c r="E140">
        <v>1.184</v>
      </c>
      <c r="F140">
        <v>0.775</v>
      </c>
      <c r="G140">
        <v>1.318</v>
      </c>
      <c r="H140">
        <v>1</v>
      </c>
      <c r="I140">
        <v>1</v>
      </c>
    </row>
    <row r="141" spans="1:9" ht="15">
      <c r="A141" t="s">
        <v>239</v>
      </c>
      <c r="B141">
        <v>0.747</v>
      </c>
      <c r="C141">
        <v>0.804</v>
      </c>
      <c r="D141">
        <v>0.684</v>
      </c>
      <c r="E141">
        <v>0.69</v>
      </c>
      <c r="F141">
        <v>0.723</v>
      </c>
      <c r="G141">
        <v>0.968</v>
      </c>
      <c r="H141">
        <v>1</v>
      </c>
      <c r="I141">
        <v>1</v>
      </c>
    </row>
    <row r="142" spans="1:9" ht="15">
      <c r="A142" t="s">
        <v>242</v>
      </c>
      <c r="B142">
        <v>1.062</v>
      </c>
      <c r="C142">
        <v>0.955</v>
      </c>
      <c r="D142">
        <v>0.963</v>
      </c>
      <c r="E142">
        <v>1.343</v>
      </c>
      <c r="F142">
        <v>0.9</v>
      </c>
      <c r="G142">
        <v>1.401</v>
      </c>
      <c r="H142">
        <v>1</v>
      </c>
      <c r="I142">
        <v>1</v>
      </c>
    </row>
    <row r="143" spans="1:9" ht="15">
      <c r="A143" t="s">
        <v>206</v>
      </c>
      <c r="B143">
        <v>0.896</v>
      </c>
      <c r="C143">
        <v>0.929</v>
      </c>
      <c r="D143">
        <v>0.804</v>
      </c>
      <c r="E143">
        <v>0.93</v>
      </c>
      <c r="F143">
        <v>0.9</v>
      </c>
      <c r="G143">
        <v>1.103</v>
      </c>
      <c r="H143">
        <v>1</v>
      </c>
      <c r="I143">
        <v>1</v>
      </c>
    </row>
    <row r="144" spans="1:9" ht="15">
      <c r="A144" t="s">
        <v>132</v>
      </c>
      <c r="B144">
        <v>0.435</v>
      </c>
      <c r="C144">
        <v>0.856</v>
      </c>
      <c r="D144">
        <v>0.325</v>
      </c>
      <c r="E144">
        <v>0.751</v>
      </c>
      <c r="F144">
        <v>0.625</v>
      </c>
      <c r="G144">
        <v>0.468</v>
      </c>
      <c r="H144">
        <v>1</v>
      </c>
      <c r="I144">
        <v>1</v>
      </c>
    </row>
    <row r="145" spans="1:9" ht="15">
      <c r="A145" t="s">
        <v>207</v>
      </c>
      <c r="B145">
        <v>0.969</v>
      </c>
      <c r="C145">
        <v>0.855</v>
      </c>
      <c r="D145">
        <v>0.906</v>
      </c>
      <c r="E145">
        <v>1.197</v>
      </c>
      <c r="F145">
        <v>1.033</v>
      </c>
      <c r="G145">
        <v>1.064</v>
      </c>
      <c r="H145">
        <v>1</v>
      </c>
      <c r="I145">
        <v>1</v>
      </c>
    </row>
    <row r="146" spans="1:9" ht="15">
      <c r="A146" t="s">
        <v>243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</row>
    <row r="147" spans="1:9" ht="15">
      <c r="A147" t="s">
        <v>418</v>
      </c>
      <c r="B147">
        <v>0.15</v>
      </c>
      <c r="C147">
        <v>0.648</v>
      </c>
      <c r="D147">
        <v>0.23</v>
      </c>
      <c r="E147">
        <v>0.275</v>
      </c>
      <c r="F147">
        <v>0.213</v>
      </c>
      <c r="G147">
        <v>0.273</v>
      </c>
      <c r="H147">
        <v>1</v>
      </c>
      <c r="I147">
        <v>1</v>
      </c>
    </row>
    <row r="148" spans="1:9" ht="15">
      <c r="A148" t="s">
        <v>419</v>
      </c>
      <c r="B148">
        <v>0.146</v>
      </c>
      <c r="C148">
        <v>0.581</v>
      </c>
      <c r="D148">
        <v>0.211</v>
      </c>
      <c r="E148">
        <v>0.219</v>
      </c>
      <c r="F148">
        <v>0.2</v>
      </c>
      <c r="G148">
        <v>0.23</v>
      </c>
      <c r="H148">
        <v>1</v>
      </c>
      <c r="I148">
        <v>1</v>
      </c>
    </row>
    <row r="149" spans="1:9" ht="15">
      <c r="A149" t="s">
        <v>420</v>
      </c>
      <c r="B149">
        <v>0.118</v>
      </c>
      <c r="C149">
        <v>0.261</v>
      </c>
      <c r="D149">
        <v>0.187</v>
      </c>
      <c r="E149">
        <v>0.218</v>
      </c>
      <c r="F149">
        <v>0.162</v>
      </c>
      <c r="G149">
        <v>0.255</v>
      </c>
      <c r="H149">
        <v>1</v>
      </c>
      <c r="I149">
        <v>1</v>
      </c>
    </row>
    <row r="150" spans="1:9" ht="15">
      <c r="A150" t="s">
        <v>421</v>
      </c>
      <c r="B150">
        <v>0.091</v>
      </c>
      <c r="C150">
        <v>0.085</v>
      </c>
      <c r="D150">
        <v>0.084</v>
      </c>
      <c r="E150">
        <v>0.176</v>
      </c>
      <c r="F150">
        <v>0.069</v>
      </c>
      <c r="G150">
        <v>0.118</v>
      </c>
      <c r="H150">
        <v>1</v>
      </c>
      <c r="I150">
        <v>1</v>
      </c>
    </row>
    <row r="151" spans="1:9" ht="15">
      <c r="A151" t="s">
        <v>422</v>
      </c>
      <c r="B151">
        <v>0.135</v>
      </c>
      <c r="C151">
        <v>0.15</v>
      </c>
      <c r="D151">
        <v>0.121</v>
      </c>
      <c r="E151">
        <v>0.366</v>
      </c>
      <c r="F151">
        <v>0.076</v>
      </c>
      <c r="G151">
        <v>0.134</v>
      </c>
      <c r="H151">
        <v>1</v>
      </c>
      <c r="I151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25"/>
  <sheetViews>
    <sheetView zoomScalePageLayoutView="0" workbookViewId="0" topLeftCell="A1">
      <selection activeCell="H27" sqref="H27"/>
    </sheetView>
  </sheetViews>
  <sheetFormatPr defaultColWidth="9.140625" defaultRowHeight="15"/>
  <sheetData>
    <row r="1" ht="15">
      <c r="A1" t="s">
        <v>244</v>
      </c>
    </row>
    <row r="2" spans="1:4" ht="15">
      <c r="A2" t="s">
        <v>0</v>
      </c>
      <c r="B2" t="s">
        <v>245</v>
      </c>
      <c r="C2" t="s">
        <v>246</v>
      </c>
      <c r="D2" t="s">
        <v>247</v>
      </c>
    </row>
    <row r="3" spans="1:3" ht="15">
      <c r="A3" t="s">
        <v>300</v>
      </c>
      <c r="B3">
        <v>1</v>
      </c>
      <c r="C3" t="s">
        <v>299</v>
      </c>
    </row>
    <row r="4" spans="1:4" ht="15">
      <c r="A4" t="s">
        <v>248</v>
      </c>
      <c r="B4">
        <v>0.5</v>
      </c>
      <c r="C4" t="s">
        <v>249</v>
      </c>
      <c r="D4" t="s">
        <v>250</v>
      </c>
    </row>
    <row r="5" spans="1:4" ht="15">
      <c r="A5" t="s">
        <v>251</v>
      </c>
      <c r="B5">
        <v>2</v>
      </c>
      <c r="C5" t="s">
        <v>252</v>
      </c>
      <c r="D5" t="s">
        <v>253</v>
      </c>
    </row>
    <row r="6" spans="1:4" ht="15">
      <c r="A6" t="s">
        <v>254</v>
      </c>
      <c r="B6">
        <v>3</v>
      </c>
      <c r="C6" t="s">
        <v>255</v>
      </c>
      <c r="D6" t="s">
        <v>256</v>
      </c>
    </row>
    <row r="7" spans="1:4" ht="15">
      <c r="A7" t="s">
        <v>257</v>
      </c>
      <c r="B7">
        <v>4</v>
      </c>
      <c r="C7" t="s">
        <v>258</v>
      </c>
      <c r="D7" t="s">
        <v>259</v>
      </c>
    </row>
    <row r="8" spans="1:4" ht="15">
      <c r="A8" t="s">
        <v>260</v>
      </c>
      <c r="B8">
        <v>0.7</v>
      </c>
      <c r="C8" t="s">
        <v>261</v>
      </c>
      <c r="D8" t="s">
        <v>262</v>
      </c>
    </row>
    <row r="9" spans="1:4" ht="15">
      <c r="A9" t="s">
        <v>263</v>
      </c>
      <c r="B9">
        <v>2</v>
      </c>
      <c r="C9" t="s">
        <v>314</v>
      </c>
      <c r="D9" t="s">
        <v>264</v>
      </c>
    </row>
    <row r="10" ht="15">
      <c r="A10" t="s">
        <v>265</v>
      </c>
    </row>
    <row r="11" spans="1:4" ht="15">
      <c r="A11" t="s">
        <v>0</v>
      </c>
      <c r="B11" t="s">
        <v>245</v>
      </c>
      <c r="C11" t="s">
        <v>246</v>
      </c>
      <c r="D11" t="s">
        <v>247</v>
      </c>
    </row>
    <row r="12" spans="1:3" ht="15">
      <c r="A12" t="s">
        <v>301</v>
      </c>
      <c r="B12">
        <v>1</v>
      </c>
      <c r="C12" t="s">
        <v>299</v>
      </c>
    </row>
    <row r="13" spans="1:4" ht="15">
      <c r="A13" t="s">
        <v>266</v>
      </c>
      <c r="B13">
        <v>0.0013</v>
      </c>
      <c r="C13" t="s">
        <v>267</v>
      </c>
      <c r="D13" t="s">
        <v>268</v>
      </c>
    </row>
    <row r="14" spans="1:4" ht="15">
      <c r="A14" t="s">
        <v>269</v>
      </c>
      <c r="B14">
        <v>0.0007</v>
      </c>
      <c r="C14" t="s">
        <v>270</v>
      </c>
      <c r="D14" t="s">
        <v>271</v>
      </c>
    </row>
    <row r="15" spans="1:4" ht="15">
      <c r="A15" t="s">
        <v>272</v>
      </c>
      <c r="B15">
        <v>0.00013</v>
      </c>
      <c r="C15" t="s">
        <v>273</v>
      </c>
      <c r="D15" t="s">
        <v>274</v>
      </c>
    </row>
    <row r="16" spans="1:4" ht="15">
      <c r="A16" t="s">
        <v>275</v>
      </c>
      <c r="B16">
        <v>0.01</v>
      </c>
      <c r="C16" t="s">
        <v>276</v>
      </c>
      <c r="D16" t="s">
        <v>277</v>
      </c>
    </row>
    <row r="17" spans="1:4" ht="15">
      <c r="A17" t="s">
        <v>278</v>
      </c>
      <c r="B17">
        <v>0.005</v>
      </c>
      <c r="C17" t="s">
        <v>279</v>
      </c>
      <c r="D17" t="s">
        <v>280</v>
      </c>
    </row>
    <row r="18" ht="15">
      <c r="A18" t="s">
        <v>281</v>
      </c>
    </row>
    <row r="19" spans="1:4" ht="15">
      <c r="A19" t="s">
        <v>0</v>
      </c>
      <c r="B19" t="s">
        <v>245</v>
      </c>
      <c r="C19" t="s">
        <v>246</v>
      </c>
      <c r="D19" t="s">
        <v>247</v>
      </c>
    </row>
    <row r="20" spans="1:3" ht="15">
      <c r="A20" t="s">
        <v>302</v>
      </c>
      <c r="B20">
        <v>1</v>
      </c>
      <c r="C20" t="s">
        <v>299</v>
      </c>
    </row>
    <row r="21" spans="1:4" ht="15">
      <c r="A21" t="s">
        <v>282</v>
      </c>
      <c r="B21">
        <v>0.01</v>
      </c>
      <c r="C21" t="s">
        <v>283</v>
      </c>
      <c r="D21" t="s">
        <v>284</v>
      </c>
    </row>
    <row r="22" spans="1:4" ht="15">
      <c r="A22" t="s">
        <v>285</v>
      </c>
      <c r="B22">
        <v>0.001</v>
      </c>
      <c r="C22" t="s">
        <v>286</v>
      </c>
      <c r="D22" t="s">
        <v>287</v>
      </c>
    </row>
    <row r="23" spans="1:4" ht="15">
      <c r="A23" t="s">
        <v>288</v>
      </c>
      <c r="B23">
        <v>0.001</v>
      </c>
      <c r="C23" t="s">
        <v>289</v>
      </c>
      <c r="D23" t="s">
        <v>290</v>
      </c>
    </row>
    <row r="24" spans="1:4" ht="15">
      <c r="A24" t="s">
        <v>291</v>
      </c>
      <c r="B24">
        <v>0.001</v>
      </c>
      <c r="C24" t="s">
        <v>292</v>
      </c>
      <c r="D24" t="s">
        <v>293</v>
      </c>
    </row>
    <row r="25" spans="1:4" ht="15">
      <c r="A25" t="s">
        <v>294</v>
      </c>
      <c r="B25">
        <v>0.001</v>
      </c>
      <c r="C25" t="s">
        <v>295</v>
      </c>
      <c r="D25" t="s">
        <v>296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I37"/>
  <sheetViews>
    <sheetView tabSelected="1" zoomScale="115" zoomScaleNormal="115" zoomScalePageLayoutView="0" workbookViewId="0" topLeftCell="A1">
      <selection activeCell="I12" sqref="I12"/>
    </sheetView>
  </sheetViews>
  <sheetFormatPr defaultColWidth="9.140625" defaultRowHeight="15"/>
  <cols>
    <col min="1" max="1" width="7.28125" style="0" customWidth="1"/>
    <col min="2" max="2" width="2.57421875" style="0" customWidth="1"/>
    <col min="3" max="3" width="51.7109375" style="0" customWidth="1"/>
    <col min="4" max="4" width="50.00390625" style="0" customWidth="1"/>
    <col min="5" max="5" width="3.7109375" style="5" bestFit="1" customWidth="1"/>
    <col min="6" max="6" width="8.421875" style="33" customWidth="1"/>
  </cols>
  <sheetData>
    <row r="1" ht="15.75" thickBot="1"/>
    <row r="2" spans="2:6" ht="21">
      <c r="B2" s="4"/>
      <c r="C2" s="8" t="s">
        <v>414</v>
      </c>
      <c r="D2" s="9"/>
      <c r="E2" s="6"/>
      <c r="F2" s="6"/>
    </row>
    <row r="3" spans="2:6" ht="15">
      <c r="B3" s="4"/>
      <c r="C3" s="10" t="s">
        <v>326</v>
      </c>
      <c r="D3" s="11"/>
      <c r="E3" s="6"/>
      <c r="F3" s="6"/>
    </row>
    <row r="4" spans="2:6" ht="30" customHeight="1">
      <c r="B4" s="4"/>
      <c r="C4" s="34" t="s">
        <v>416</v>
      </c>
      <c r="D4" s="35"/>
      <c r="E4" s="6"/>
      <c r="F4" s="6"/>
    </row>
    <row r="5" spans="2:6" ht="15">
      <c r="B5" s="4"/>
      <c r="C5" s="3"/>
      <c r="D5" s="11"/>
      <c r="E5" s="6"/>
      <c r="F5" s="6"/>
    </row>
    <row r="6" spans="2:6" ht="18.75">
      <c r="B6" s="4"/>
      <c r="C6" s="12" t="s">
        <v>356</v>
      </c>
      <c r="D6" s="13">
        <v>100</v>
      </c>
      <c r="E6" s="6"/>
      <c r="F6" s="6"/>
    </row>
    <row r="7" spans="2:6" ht="25.5" customHeight="1">
      <c r="B7" s="4"/>
      <c r="C7" s="14" t="s">
        <v>304</v>
      </c>
      <c r="D7" s="15"/>
      <c r="E7" s="6">
        <v>13</v>
      </c>
      <c r="F7" s="6" t="str">
        <f>INDEX(Кмп!A2:A151,Расчет!E7,1)</f>
        <v>51:20:0001140</v>
      </c>
    </row>
    <row r="8" spans="2:9" ht="25.5" customHeight="1">
      <c r="B8" s="4"/>
      <c r="C8" s="14" t="s">
        <v>405</v>
      </c>
      <c r="D8" s="16"/>
      <c r="E8" s="6">
        <v>5</v>
      </c>
      <c r="F8" s="6"/>
      <c r="I8" s="1"/>
    </row>
    <row r="9" spans="2:6" ht="25.5" customHeight="1">
      <c r="B9" s="4"/>
      <c r="C9" s="14" t="s">
        <v>297</v>
      </c>
      <c r="D9" s="16"/>
      <c r="E9" s="6">
        <v>1</v>
      </c>
      <c r="F9" s="6"/>
    </row>
    <row r="10" spans="2:6" ht="25.5" customHeight="1">
      <c r="B10" s="4"/>
      <c r="C10" s="14" t="s">
        <v>298</v>
      </c>
      <c r="D10" s="16"/>
      <c r="E10" s="6">
        <v>1</v>
      </c>
      <c r="F10" s="6"/>
    </row>
    <row r="11" spans="2:6" ht="25.5" customHeight="1">
      <c r="B11" s="4"/>
      <c r="C11" s="14" t="s">
        <v>417</v>
      </c>
      <c r="D11" s="16"/>
      <c r="E11" s="6">
        <v>1</v>
      </c>
      <c r="F11" s="6"/>
    </row>
    <row r="12" spans="2:6" ht="23.25">
      <c r="B12" s="4"/>
      <c r="C12" s="17" t="s">
        <v>312</v>
      </c>
      <c r="D12" s="18">
        <f>D6*D19*D27*D20*D32*D22*D23*D24*D25</f>
        <v>615.8174255142793</v>
      </c>
      <c r="E12" s="6"/>
      <c r="F12" s="6"/>
    </row>
    <row r="13" spans="2:6" ht="15">
      <c r="B13" s="4"/>
      <c r="C13" s="3"/>
      <c r="D13" s="11"/>
      <c r="E13" s="6"/>
      <c r="F13" s="6"/>
    </row>
    <row r="14" spans="2:6" ht="15">
      <c r="B14" s="4"/>
      <c r="C14" s="19" t="s">
        <v>311</v>
      </c>
      <c r="D14" s="20"/>
      <c r="E14" s="6"/>
      <c r="F14" s="6"/>
    </row>
    <row r="15" spans="2:6" ht="15">
      <c r="B15" s="4"/>
      <c r="C15" s="22" t="s">
        <v>354</v>
      </c>
      <c r="D15" s="23" t="s">
        <v>353</v>
      </c>
      <c r="E15" s="6"/>
      <c r="F15" s="6"/>
    </row>
    <row r="16" spans="2:6" ht="50.25" customHeight="1">
      <c r="B16" s="4"/>
      <c r="C16" s="22" t="s">
        <v>333</v>
      </c>
      <c r="D16" s="24" t="str">
        <f>INDEX(Параметры!A2:J46,MATCH(Расчет!E8,Параметры!A2:A46,0),10)</f>
        <v>Гаражные кооперативы</v>
      </c>
      <c r="E16" s="6"/>
      <c r="F16" s="6"/>
    </row>
    <row r="17" spans="2:6" ht="15">
      <c r="B17" s="4"/>
      <c r="C17" s="3" t="s">
        <v>303</v>
      </c>
      <c r="D17" s="25" t="str">
        <f>INDEX(Параметры!A2:L46,MATCH(Расчет!E8,Параметры!A2:A46,0),11)</f>
        <v>2.2</v>
      </c>
      <c r="E17" s="7" t="str">
        <f>INDEX(Параметры!A2:I46,MATCH(Расчет!E8,Параметры!A2:A46,0),2)</f>
        <v>F2_2</v>
      </c>
      <c r="F17" s="6"/>
    </row>
    <row r="18" spans="2:6" ht="33" customHeight="1">
      <c r="B18" s="4"/>
      <c r="C18" s="26" t="s">
        <v>404</v>
      </c>
      <c r="D18" s="24" t="str">
        <f>INDEX(Параметры!A2:L46,MATCH(Расчет!E8,Параметры!A2:A46,0),12)</f>
        <v>Гаражная</v>
      </c>
      <c r="E18" s="6">
        <f>IF(E20="F1",2,IF(E20="F2",3,IF(E20="F3",4,IF(E20="F4",5,IF(E20="F5",6,IF(E20="F6",7,IF(E20="F7",8,9)))))))</f>
        <v>3</v>
      </c>
      <c r="F18" s="6"/>
    </row>
    <row r="19" spans="2:6" ht="15">
      <c r="B19" s="4"/>
      <c r="C19" s="3" t="s">
        <v>413</v>
      </c>
      <c r="D19" s="27">
        <f>INDEX(Параметры!D2:D46,Расчет!E8,0)</f>
        <v>11.2</v>
      </c>
      <c r="E19" s="6"/>
      <c r="F19" s="6"/>
    </row>
    <row r="20" spans="2:6" ht="15">
      <c r="B20" s="4"/>
      <c r="C20" s="3" t="s">
        <v>347</v>
      </c>
      <c r="D20" s="27">
        <f>INDEX(Кмп!A2:I151,MATCH(Расчет!F7,Кмп!A2:A151,0),(MATCH(E20,Кмп!A1:I1,0)))</f>
        <v>1.022</v>
      </c>
      <c r="E20" s="7" t="str">
        <f>LEFT(E17,2)</f>
        <v>F2</v>
      </c>
      <c r="F20" s="6"/>
    </row>
    <row r="21" spans="2:6" ht="15">
      <c r="B21" s="4"/>
      <c r="C21" s="3" t="s">
        <v>350</v>
      </c>
      <c r="D21" s="27">
        <f>ROUND(D32,3)</f>
        <v>1.076</v>
      </c>
      <c r="E21" s="6"/>
      <c r="F21" s="6"/>
    </row>
    <row r="22" spans="2:6" ht="15">
      <c r="B22" s="4"/>
      <c r="C22" s="26" t="s">
        <v>348</v>
      </c>
      <c r="D22" s="27">
        <f>INDEX('Поправочные коэффициенты'!A3:C9,E9,2)</f>
        <v>1</v>
      </c>
      <c r="E22" s="6"/>
      <c r="F22" s="6"/>
    </row>
    <row r="23" spans="2:6" ht="15">
      <c r="B23" s="4"/>
      <c r="C23" s="26" t="s">
        <v>349</v>
      </c>
      <c r="D23" s="27">
        <f>INDEX('Поправочные коэффициенты'!A12:C17,E10,2)</f>
        <v>1</v>
      </c>
      <c r="E23" s="6"/>
      <c r="F23" s="6"/>
    </row>
    <row r="24" spans="2:6" ht="15">
      <c r="B24" s="4"/>
      <c r="C24" s="26" t="s">
        <v>351</v>
      </c>
      <c r="D24" s="27">
        <f>INDEX('Поправочные коэффициенты'!A20:C25,E11,2)</f>
        <v>1</v>
      </c>
      <c r="E24" s="6"/>
      <c r="F24" s="6"/>
    </row>
    <row r="25" spans="2:6" ht="15">
      <c r="B25" s="4"/>
      <c r="C25" s="26" t="s">
        <v>352</v>
      </c>
      <c r="D25" s="27">
        <v>1</v>
      </c>
      <c r="E25" s="6"/>
      <c r="F25" s="6"/>
    </row>
    <row r="26" spans="2:6" ht="30">
      <c r="B26" s="4"/>
      <c r="C26" s="31" t="s">
        <v>355</v>
      </c>
      <c r="D26" s="32">
        <f>D6*D19*D20*D32*D22*D23*D24*D25</f>
        <v>1231.6348510285586</v>
      </c>
      <c r="E26" s="6"/>
      <c r="F26" s="6"/>
    </row>
    <row r="27" spans="2:6" ht="45">
      <c r="B27" s="4"/>
      <c r="C27" s="28" t="s">
        <v>415</v>
      </c>
      <c r="D27" s="25">
        <v>0.5</v>
      </c>
      <c r="E27" s="6"/>
      <c r="F27" s="6"/>
    </row>
    <row r="28" spans="2:6" ht="15">
      <c r="B28" s="4"/>
      <c r="C28" s="3"/>
      <c r="D28" s="11"/>
      <c r="E28" s="6"/>
      <c r="F28" s="6"/>
    </row>
    <row r="29" spans="2:6" ht="15">
      <c r="B29" s="4"/>
      <c r="C29" s="19" t="s">
        <v>313</v>
      </c>
      <c r="D29" s="11"/>
      <c r="E29" s="6"/>
      <c r="F29" s="6"/>
    </row>
    <row r="30" spans="2:6" ht="15">
      <c r="B30" s="4"/>
      <c r="C30" s="3"/>
      <c r="D30" s="11"/>
      <c r="E30" s="6"/>
      <c r="F30" s="6"/>
    </row>
    <row r="31" spans="2:6" ht="15.75">
      <c r="B31" s="4"/>
      <c r="C31" s="3" t="s">
        <v>305</v>
      </c>
      <c r="D31" s="21"/>
      <c r="E31" s="6"/>
      <c r="F31" s="6"/>
    </row>
    <row r="32" spans="2:6" ht="18.75">
      <c r="B32" s="4"/>
      <c r="C32" s="28" t="s">
        <v>306</v>
      </c>
      <c r="D32" s="25">
        <f>D33^(2*EXP(-(D34/D35)^D36)-1)</f>
        <v>1.0760019316366356</v>
      </c>
      <c r="E32" s="6"/>
      <c r="F32" s="6"/>
    </row>
    <row r="33" spans="2:6" ht="31.5">
      <c r="B33" s="4"/>
      <c r="C33" s="28" t="s">
        <v>307</v>
      </c>
      <c r="D33" s="25">
        <f>INDEX(Параметры!G2:I46,Расчет!E8,1)</f>
        <v>1.08</v>
      </c>
      <c r="E33" s="6"/>
      <c r="F33" s="6"/>
    </row>
    <row r="34" spans="2:6" ht="15.75">
      <c r="B34" s="4"/>
      <c r="C34" s="28" t="s">
        <v>308</v>
      </c>
      <c r="D34" s="25">
        <f>D6</f>
        <v>100</v>
      </c>
      <c r="E34" s="6"/>
      <c r="F34" s="6"/>
    </row>
    <row r="35" spans="2:6" ht="37.5">
      <c r="B35" s="4"/>
      <c r="C35" s="28" t="s">
        <v>309</v>
      </c>
      <c r="D35" s="25">
        <f>INDEX(Параметры!G2:I46,Расчет!E8,2)</f>
        <v>4100</v>
      </c>
      <c r="E35" s="6"/>
      <c r="F35" s="6"/>
    </row>
    <row r="36" spans="2:6" ht="16.5" thickBot="1">
      <c r="B36" s="4"/>
      <c r="C36" s="29" t="s">
        <v>310</v>
      </c>
      <c r="D36" s="30">
        <f>INDEX(Параметры!G2:I46,Расчет!E8,3)</f>
        <v>1</v>
      </c>
      <c r="E36" s="6"/>
      <c r="F36" s="6"/>
    </row>
    <row r="37" spans="2:6" ht="15">
      <c r="B37" s="4"/>
      <c r="C37" s="4"/>
      <c r="D37" s="4"/>
      <c r="E37" s="6"/>
      <c r="F37" s="6"/>
    </row>
  </sheetData>
  <sheetProtection/>
  <mergeCells count="1"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5" r:id="rId3"/>
  <legacyDrawing r:id="rId2"/>
  <oleObjects>
    <oleObject progId="Equation.3" shapeId="3468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LYSHHICKAYAMV</cp:lastModifiedBy>
  <cp:lastPrinted>2014-12-03T09:15:25Z</cp:lastPrinted>
  <dcterms:created xsi:type="dcterms:W3CDTF">2014-11-06T13:05:36Z</dcterms:created>
  <dcterms:modified xsi:type="dcterms:W3CDTF">2016-08-16T06:26:34Z</dcterms:modified>
  <cp:category/>
  <cp:version/>
  <cp:contentType/>
  <cp:contentStatus/>
</cp:coreProperties>
</file>